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ternal Management Folder\Pts Surveys\2017\"/>
    </mc:Choice>
  </mc:AlternateContent>
  <bookViews>
    <workbookView xWindow="240" yWindow="105" windowWidth="15120" windowHeight="6990"/>
  </bookViews>
  <sheets>
    <sheet name="Provider" sheetId="7" r:id="rId1"/>
    <sheet name="Organization" sheetId="6" r:id="rId2"/>
    <sheet name="Medical" sheetId="2" r:id="rId3"/>
    <sheet name="Dental" sheetId="3" r:id="rId4"/>
    <sheet name="OB" sheetId="4" r:id="rId5"/>
    <sheet name="Behavioral Health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">Organization!$A$1:$R$40</definedName>
    <definedName name="_xlnm.Print_Area" localSheetId="0">Provider!$A$1:$AB$42</definedName>
  </definedNames>
  <calcPr calcId="152511"/>
</workbook>
</file>

<file path=xl/calcChain.xml><?xml version="1.0" encoding="utf-8"?>
<calcChain xmlns="http://schemas.openxmlformats.org/spreadsheetml/2006/main">
  <c r="N10" i="7" l="1"/>
  <c r="N11" i="7"/>
  <c r="N12" i="7"/>
  <c r="N13" i="7"/>
  <c r="N14" i="7"/>
  <c r="N15" i="7"/>
  <c r="N16" i="7"/>
  <c r="U18" i="6" l="1"/>
  <c r="U17" i="6"/>
  <c r="U16" i="6"/>
  <c r="U15" i="6"/>
  <c r="U14" i="6"/>
  <c r="U13" i="6"/>
  <c r="O8" i="3" l="1"/>
  <c r="N8" i="3"/>
  <c r="M8" i="3"/>
  <c r="B32" i="5" l="1"/>
  <c r="B33" i="5"/>
  <c r="B34" i="5"/>
  <c r="B35" i="5"/>
  <c r="B36" i="5"/>
  <c r="B37" i="5"/>
  <c r="B31" i="5"/>
  <c r="E14" i="2" l="1"/>
  <c r="E18" i="2"/>
  <c r="E22" i="2"/>
  <c r="E26" i="2"/>
  <c r="E9" i="2"/>
  <c r="E25" i="2"/>
  <c r="E24" i="2"/>
  <c r="E23" i="2"/>
  <c r="E21" i="2"/>
  <c r="E20" i="2"/>
  <c r="E19" i="2"/>
  <c r="E17" i="2"/>
  <c r="E16" i="2"/>
  <c r="E15" i="2"/>
  <c r="E13" i="2"/>
  <c r="E12" i="2"/>
  <c r="E11" i="2"/>
  <c r="E10" i="2"/>
  <c r="D35" i="2" l="1"/>
  <c r="Q8" i="2" s="1"/>
  <c r="D34" i="2"/>
  <c r="D33" i="2"/>
  <c r="O8" i="2" s="1"/>
  <c r="D32" i="2"/>
  <c r="H8" i="2"/>
  <c r="G8" i="2"/>
  <c r="F8" i="2"/>
  <c r="E8" i="2"/>
  <c r="D8" i="2"/>
  <c r="B8" i="2"/>
  <c r="D36" i="2" l="1"/>
  <c r="R8" i="2" s="1"/>
  <c r="D30" i="2"/>
  <c r="L8" i="2" s="1"/>
  <c r="P8" i="2"/>
  <c r="D31" i="2"/>
  <c r="J8" i="2" l="1"/>
  <c r="C8" i="2" l="1"/>
  <c r="I8" i="2" l="1"/>
  <c r="K8" i="2" s="1"/>
  <c r="B34" i="2" l="1"/>
  <c r="H20" i="2"/>
  <c r="H24" i="2"/>
  <c r="G11" i="2"/>
  <c r="G12" i="2"/>
  <c r="G13" i="2"/>
  <c r="G15" i="2"/>
  <c r="G16" i="2"/>
  <c r="G17" i="2"/>
  <c r="G19" i="2"/>
  <c r="G20" i="2"/>
  <c r="G21" i="2"/>
  <c r="G23" i="2"/>
  <c r="G24" i="2"/>
  <c r="G25" i="2"/>
  <c r="G9" i="2"/>
  <c r="D15" i="2"/>
  <c r="C13" i="2"/>
  <c r="C17" i="2"/>
  <c r="C21" i="2"/>
  <c r="C25" i="2"/>
  <c r="B19" i="2"/>
  <c r="B22" i="2"/>
  <c r="B23" i="2"/>
  <c r="B26" i="2"/>
  <c r="B9" i="2"/>
  <c r="B11" i="2" l="1"/>
  <c r="D11" i="2"/>
  <c r="B24" i="2"/>
  <c r="B20" i="2"/>
  <c r="B16" i="2"/>
  <c r="D12" i="2"/>
  <c r="H26" i="2"/>
  <c r="B33" i="2"/>
  <c r="B25" i="2"/>
  <c r="B17" i="2"/>
  <c r="B13" i="2"/>
  <c r="C23" i="2"/>
  <c r="C15" i="2"/>
  <c r="B21" i="2"/>
  <c r="B18" i="2"/>
  <c r="B15" i="2"/>
  <c r="H18" i="2"/>
  <c r="B14" i="2"/>
  <c r="B12" i="2"/>
  <c r="D23" i="2"/>
  <c r="H22" i="2"/>
  <c r="H16" i="2"/>
  <c r="H14" i="2"/>
  <c r="H12" i="2"/>
  <c r="H10" i="2"/>
  <c r="D26" i="2"/>
  <c r="D22" i="2"/>
  <c r="D20" i="2"/>
  <c r="D19" i="2"/>
  <c r="D18" i="2"/>
  <c r="D16" i="2"/>
  <c r="D10" i="2"/>
  <c r="C18" i="2"/>
  <c r="C14" i="2"/>
  <c r="C10" i="2"/>
  <c r="C9" i="2"/>
  <c r="D24" i="2"/>
  <c r="D14" i="2"/>
  <c r="H21" i="2"/>
  <c r="H13" i="2"/>
  <c r="H9" i="2"/>
  <c r="H23" i="2"/>
  <c r="H19" i="2"/>
  <c r="H15" i="2"/>
  <c r="H11" i="2"/>
  <c r="C22" i="2"/>
  <c r="C24" i="2"/>
  <c r="C16" i="2"/>
  <c r="H25" i="2"/>
  <c r="H17" i="2"/>
  <c r="D25" i="2"/>
  <c r="D21" i="2"/>
  <c r="D17" i="2"/>
  <c r="D13" i="2"/>
  <c r="G26" i="2"/>
  <c r="G22" i="2"/>
  <c r="G18" i="2"/>
  <c r="G14" i="2"/>
  <c r="G10" i="2"/>
  <c r="B32" i="2"/>
  <c r="B36" i="2"/>
  <c r="B10" i="2"/>
  <c r="D9" i="2"/>
  <c r="B30" i="2" l="1"/>
  <c r="L9" i="2" s="1"/>
  <c r="F21" i="2"/>
  <c r="C20" i="2"/>
  <c r="B35" i="2"/>
  <c r="F26" i="2"/>
  <c r="F17" i="2"/>
  <c r="F25" i="2"/>
  <c r="F13" i="2"/>
  <c r="F9" i="2"/>
  <c r="O18" i="2"/>
  <c r="O10" i="2"/>
  <c r="O15" i="2"/>
  <c r="O20" i="2"/>
  <c r="O25" i="2"/>
  <c r="O26" i="2"/>
  <c r="O11" i="2"/>
  <c r="O16" i="2"/>
  <c r="O21" i="2"/>
  <c r="O9" i="2"/>
  <c r="O22" i="2"/>
  <c r="O12" i="2"/>
  <c r="O17" i="2"/>
  <c r="O23" i="2"/>
  <c r="O14" i="2"/>
  <c r="O13" i="2"/>
  <c r="O19" i="2"/>
  <c r="O24" i="2"/>
  <c r="F12" i="2"/>
  <c r="F22" i="2"/>
  <c r="F10" i="2"/>
  <c r="F18" i="2"/>
  <c r="F14" i="2"/>
  <c r="F24" i="2"/>
  <c r="C11" i="2"/>
  <c r="C19" i="2"/>
  <c r="C26" i="2"/>
  <c r="F15" i="2"/>
  <c r="B31" i="2"/>
  <c r="F20" i="2"/>
  <c r="F11" i="2"/>
  <c r="F19" i="2"/>
  <c r="F16" i="2"/>
  <c r="C12" i="2"/>
  <c r="F23" i="2"/>
  <c r="J19" i="2"/>
  <c r="J15" i="2"/>
  <c r="J25" i="2"/>
  <c r="J11" i="2"/>
  <c r="J14" i="2"/>
  <c r="J23" i="2"/>
  <c r="J17" i="2"/>
  <c r="J9" i="2"/>
  <c r="J13" i="2"/>
  <c r="J24" i="2"/>
  <c r="J18" i="2"/>
  <c r="J22" i="2"/>
  <c r="J10" i="2"/>
  <c r="J20" i="2"/>
  <c r="J26" i="2"/>
  <c r="J12" i="2"/>
  <c r="J16" i="2"/>
  <c r="J21" i="2"/>
  <c r="O28" i="2" l="1"/>
  <c r="I24" i="2"/>
  <c r="I20" i="2"/>
  <c r="I16" i="2"/>
  <c r="I12" i="2"/>
  <c r="I25" i="2"/>
  <c r="I21" i="2"/>
  <c r="I17" i="2"/>
  <c r="I13" i="2"/>
  <c r="I22" i="2"/>
  <c r="I26" i="2"/>
  <c r="I18" i="2"/>
  <c r="I14" i="2"/>
  <c r="I10" i="2"/>
  <c r="I23" i="2"/>
  <c r="I19" i="2"/>
  <c r="I15" i="2"/>
  <c r="I11" i="2"/>
  <c r="I9" i="2"/>
  <c r="M8" i="2" l="1"/>
  <c r="J8" i="5"/>
  <c r="D32" i="5"/>
  <c r="M8" i="5" s="1"/>
  <c r="D33" i="5"/>
  <c r="D34" i="5"/>
  <c r="O8" i="5" s="1"/>
  <c r="D35" i="5"/>
  <c r="D36" i="5"/>
  <c r="Q8" i="5" s="1"/>
  <c r="D37" i="5"/>
  <c r="R8" i="5" s="1"/>
  <c r="D31" i="5"/>
  <c r="L8" i="5" s="1"/>
  <c r="B9" i="5"/>
  <c r="C9" i="5"/>
  <c r="D9" i="5"/>
  <c r="E9" i="5"/>
  <c r="F9" i="5"/>
  <c r="P9" i="5" s="1"/>
  <c r="G9" i="5"/>
  <c r="H9" i="5"/>
  <c r="B10" i="5"/>
  <c r="C10" i="5"/>
  <c r="D10" i="5"/>
  <c r="E10" i="5"/>
  <c r="O10" i="5" s="1"/>
  <c r="F10" i="5"/>
  <c r="P10" i="5" s="1"/>
  <c r="G10" i="5"/>
  <c r="H10" i="5"/>
  <c r="R10" i="5" s="1"/>
  <c r="B11" i="5"/>
  <c r="C11" i="5"/>
  <c r="D11" i="5"/>
  <c r="E11" i="5"/>
  <c r="O11" i="5" s="1"/>
  <c r="F11" i="5"/>
  <c r="P11" i="5" s="1"/>
  <c r="G11" i="5"/>
  <c r="H11" i="5"/>
  <c r="B12" i="5"/>
  <c r="C12" i="5"/>
  <c r="D12" i="5"/>
  <c r="E12" i="5"/>
  <c r="O12" i="5" s="1"/>
  <c r="F12" i="5"/>
  <c r="P12" i="5" s="1"/>
  <c r="G12" i="5"/>
  <c r="H12" i="5"/>
  <c r="B13" i="5"/>
  <c r="C13" i="5"/>
  <c r="D13" i="5"/>
  <c r="E13" i="5"/>
  <c r="O13" i="5" s="1"/>
  <c r="F13" i="5"/>
  <c r="P13" i="5" s="1"/>
  <c r="G13" i="5"/>
  <c r="H13" i="5"/>
  <c r="B14" i="5"/>
  <c r="C14" i="5"/>
  <c r="D14" i="5"/>
  <c r="N14" i="5" s="1"/>
  <c r="E14" i="5"/>
  <c r="O14" i="5" s="1"/>
  <c r="F14" i="5"/>
  <c r="P14" i="5" s="1"/>
  <c r="G14" i="5"/>
  <c r="H14" i="5"/>
  <c r="R14" i="5" s="1"/>
  <c r="B15" i="5"/>
  <c r="C15" i="5"/>
  <c r="D15" i="5"/>
  <c r="E15" i="5"/>
  <c r="O15" i="5" s="1"/>
  <c r="F15" i="5"/>
  <c r="P15" i="5" s="1"/>
  <c r="G15" i="5"/>
  <c r="H15" i="5"/>
  <c r="B16" i="5"/>
  <c r="C16" i="5"/>
  <c r="D16" i="5"/>
  <c r="E16" i="5"/>
  <c r="O16" i="5" s="1"/>
  <c r="F16" i="5"/>
  <c r="P16" i="5" s="1"/>
  <c r="G16" i="5"/>
  <c r="H16" i="5"/>
  <c r="B17" i="5"/>
  <c r="C17" i="5"/>
  <c r="D17" i="5"/>
  <c r="E17" i="5"/>
  <c r="O17" i="5" s="1"/>
  <c r="F17" i="5"/>
  <c r="P17" i="5" s="1"/>
  <c r="G17" i="5"/>
  <c r="H17" i="5"/>
  <c r="B18" i="5"/>
  <c r="C18" i="5"/>
  <c r="D18" i="5"/>
  <c r="N18" i="5" s="1"/>
  <c r="E18" i="5"/>
  <c r="O18" i="5" s="1"/>
  <c r="F18" i="5"/>
  <c r="P18" i="5" s="1"/>
  <c r="G18" i="5"/>
  <c r="H18" i="5"/>
  <c r="R18" i="5" s="1"/>
  <c r="B19" i="5"/>
  <c r="C19" i="5"/>
  <c r="D19" i="5"/>
  <c r="E19" i="5"/>
  <c r="O19" i="5" s="1"/>
  <c r="F19" i="5"/>
  <c r="P19" i="5" s="1"/>
  <c r="G19" i="5"/>
  <c r="H19" i="5"/>
  <c r="B20" i="5"/>
  <c r="C20" i="5"/>
  <c r="D20" i="5"/>
  <c r="E20" i="5"/>
  <c r="O20" i="5" s="1"/>
  <c r="F20" i="5"/>
  <c r="P20" i="5" s="1"/>
  <c r="G20" i="5"/>
  <c r="H20" i="5"/>
  <c r="B21" i="5"/>
  <c r="C21" i="5"/>
  <c r="D21" i="5"/>
  <c r="E21" i="5"/>
  <c r="O21" i="5" s="1"/>
  <c r="F21" i="5"/>
  <c r="P21" i="5" s="1"/>
  <c r="G21" i="5"/>
  <c r="H21" i="5"/>
  <c r="B22" i="5"/>
  <c r="C22" i="5"/>
  <c r="D22" i="5"/>
  <c r="N22" i="5" s="1"/>
  <c r="E22" i="5"/>
  <c r="O22" i="5" s="1"/>
  <c r="F22" i="5"/>
  <c r="P22" i="5" s="1"/>
  <c r="G22" i="5"/>
  <c r="H22" i="5"/>
  <c r="R22" i="5" s="1"/>
  <c r="B23" i="5"/>
  <c r="C23" i="5"/>
  <c r="D23" i="5"/>
  <c r="E23" i="5"/>
  <c r="O23" i="5" s="1"/>
  <c r="F23" i="5"/>
  <c r="P23" i="5" s="1"/>
  <c r="G23" i="5"/>
  <c r="H23" i="5"/>
  <c r="B24" i="5"/>
  <c r="C24" i="5"/>
  <c r="D24" i="5"/>
  <c r="E24" i="5"/>
  <c r="O24" i="5" s="1"/>
  <c r="F24" i="5"/>
  <c r="P24" i="5" s="1"/>
  <c r="G24" i="5"/>
  <c r="H24" i="5"/>
  <c r="B25" i="5"/>
  <c r="C25" i="5"/>
  <c r="D25" i="5"/>
  <c r="E25" i="5"/>
  <c r="O25" i="5" s="1"/>
  <c r="F25" i="5"/>
  <c r="P25" i="5" s="1"/>
  <c r="G25" i="5"/>
  <c r="H25" i="5"/>
  <c r="B26" i="5"/>
  <c r="C26" i="5"/>
  <c r="D26" i="5"/>
  <c r="N26" i="5" s="1"/>
  <c r="E26" i="5"/>
  <c r="O26" i="5" s="1"/>
  <c r="F26" i="5"/>
  <c r="P26" i="5" s="1"/>
  <c r="G26" i="5"/>
  <c r="H26" i="5"/>
  <c r="R26" i="5" s="1"/>
  <c r="C8" i="5"/>
  <c r="D8" i="5"/>
  <c r="E8" i="5"/>
  <c r="F8" i="5"/>
  <c r="G8" i="5"/>
  <c r="H8" i="5"/>
  <c r="B8" i="5"/>
  <c r="I8" i="5" l="1"/>
  <c r="K8" i="5" s="1"/>
  <c r="R23" i="5"/>
  <c r="N23" i="5"/>
  <c r="R19" i="5"/>
  <c r="N19" i="5"/>
  <c r="R15" i="5"/>
  <c r="N15" i="5"/>
  <c r="R11" i="5"/>
  <c r="N11" i="5"/>
  <c r="N10" i="5"/>
  <c r="R24" i="5"/>
  <c r="N24" i="5"/>
  <c r="R20" i="5"/>
  <c r="N20" i="5"/>
  <c r="R16" i="5"/>
  <c r="N16" i="5"/>
  <c r="R12" i="5"/>
  <c r="N12" i="5"/>
  <c r="O9" i="5"/>
  <c r="O28" i="5" s="1"/>
  <c r="L11" i="5"/>
  <c r="L15" i="5"/>
  <c r="L19" i="5"/>
  <c r="L23" i="5"/>
  <c r="L20" i="5"/>
  <c r="L24" i="5"/>
  <c r="L10" i="5"/>
  <c r="L28" i="5" s="1"/>
  <c r="L14" i="5"/>
  <c r="L18" i="5"/>
  <c r="L22" i="5"/>
  <c r="L26" i="5"/>
  <c r="L12" i="5"/>
  <c r="L13" i="5"/>
  <c r="L17" i="5"/>
  <c r="L21" i="5"/>
  <c r="L25" i="5"/>
  <c r="L9" i="5"/>
  <c r="L16" i="5"/>
  <c r="R25" i="5"/>
  <c r="N25" i="5"/>
  <c r="R21" i="5"/>
  <c r="N21" i="5"/>
  <c r="R17" i="5"/>
  <c r="N17" i="5"/>
  <c r="R13" i="5"/>
  <c r="N13" i="5"/>
  <c r="R9" i="5"/>
  <c r="R28" i="5" s="1"/>
  <c r="N9" i="5"/>
  <c r="M12" i="5"/>
  <c r="M16" i="5"/>
  <c r="M20" i="5"/>
  <c r="M24" i="5"/>
  <c r="M13" i="5"/>
  <c r="M11" i="5"/>
  <c r="M15" i="5"/>
  <c r="M19" i="5"/>
  <c r="M23" i="5"/>
  <c r="M9" i="5"/>
  <c r="M28" i="5" s="1"/>
  <c r="M17" i="5"/>
  <c r="M25" i="5"/>
  <c r="M10" i="5"/>
  <c r="M14" i="5"/>
  <c r="M18" i="5"/>
  <c r="M22" i="5"/>
  <c r="M26" i="5"/>
  <c r="M21" i="5"/>
  <c r="Q13" i="5"/>
  <c r="Q17" i="5"/>
  <c r="Q21" i="5"/>
  <c r="Q25" i="5"/>
  <c r="Q9" i="5"/>
  <c r="Q28" i="5" s="1"/>
  <c r="Q18" i="5"/>
  <c r="Q12" i="5"/>
  <c r="Q16" i="5"/>
  <c r="Q20" i="5"/>
  <c r="Q24" i="5"/>
  <c r="Q14" i="5"/>
  <c r="Q22" i="5"/>
  <c r="Q26" i="5"/>
  <c r="Q11" i="5"/>
  <c r="Q15" i="5"/>
  <c r="Q19" i="5"/>
  <c r="Q23" i="5"/>
  <c r="Q10" i="5"/>
  <c r="N8" i="5"/>
  <c r="P8" i="5"/>
  <c r="P28" i="5" s="1"/>
  <c r="D32" i="4"/>
  <c r="M8" i="4" s="1"/>
  <c r="D33" i="4"/>
  <c r="D34" i="4"/>
  <c r="O8" i="4" s="1"/>
  <c r="D35" i="4"/>
  <c r="D36" i="4"/>
  <c r="Q8" i="4" s="1"/>
  <c r="D37" i="4"/>
  <c r="R8" i="4" s="1"/>
  <c r="D31" i="4"/>
  <c r="L8" i="4" s="1"/>
  <c r="J8" i="4"/>
  <c r="C8" i="4"/>
  <c r="D8" i="4"/>
  <c r="E8" i="4"/>
  <c r="F8" i="4"/>
  <c r="G8" i="4"/>
  <c r="H8" i="4"/>
  <c r="B8" i="4"/>
  <c r="N28" i="5" l="1"/>
  <c r="L11" i="6"/>
  <c r="R11" i="6"/>
  <c r="O11" i="6"/>
  <c r="M11" i="6"/>
  <c r="Q11" i="6"/>
  <c r="N8" i="4"/>
  <c r="I8" i="4"/>
  <c r="K8" i="4" s="1"/>
  <c r="P8" i="4"/>
  <c r="B38" i="7"/>
  <c r="P11" i="6" l="1"/>
  <c r="K11" i="6"/>
  <c r="U27" i="7" l="1"/>
  <c r="B11" i="7" l="1"/>
  <c r="B12" i="7"/>
  <c r="B13" i="7"/>
  <c r="B14" i="7"/>
  <c r="B15" i="7"/>
  <c r="B16" i="7"/>
  <c r="B10" i="7"/>
  <c r="C10" i="7" l="1"/>
  <c r="C11" i="7"/>
  <c r="C12" i="7"/>
  <c r="C13" i="7"/>
  <c r="C14" i="7"/>
  <c r="C15" i="7"/>
  <c r="C16" i="7"/>
  <c r="N8" i="2" l="1"/>
  <c r="N11" i="6" l="1"/>
  <c r="N9" i="2"/>
  <c r="J26" i="5"/>
  <c r="I26" i="5"/>
  <c r="J25" i="5"/>
  <c r="J24" i="5"/>
  <c r="I24" i="5"/>
  <c r="J23" i="5"/>
  <c r="J22" i="5"/>
  <c r="I22" i="5"/>
  <c r="J21" i="5"/>
  <c r="J20" i="5"/>
  <c r="I20" i="5"/>
  <c r="J19" i="5"/>
  <c r="J18" i="5"/>
  <c r="I18" i="5"/>
  <c r="J17" i="5"/>
  <c r="J16" i="5"/>
  <c r="I16" i="5"/>
  <c r="J15" i="5"/>
  <c r="J14" i="5"/>
  <c r="I14" i="5"/>
  <c r="J13" i="5"/>
  <c r="J12" i="5"/>
  <c r="I12" i="5"/>
  <c r="J11" i="5"/>
  <c r="J10" i="5"/>
  <c r="I10" i="5"/>
  <c r="J9" i="5"/>
  <c r="B37" i="4"/>
  <c r="B36" i="4"/>
  <c r="B35" i="4"/>
  <c r="B34" i="4"/>
  <c r="B33" i="4"/>
  <c r="B32" i="4"/>
  <c r="B31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R9" i="4" s="1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F26" i="4"/>
  <c r="F25" i="4"/>
  <c r="F24" i="4"/>
  <c r="F23" i="4"/>
  <c r="P23" i="4" s="1"/>
  <c r="F22" i="4"/>
  <c r="F21" i="4"/>
  <c r="F20" i="4"/>
  <c r="F19" i="4"/>
  <c r="P19" i="4" s="1"/>
  <c r="F18" i="4"/>
  <c r="F17" i="4"/>
  <c r="F16" i="4"/>
  <c r="F15" i="4"/>
  <c r="P15" i="4" s="1"/>
  <c r="F14" i="4"/>
  <c r="F13" i="4"/>
  <c r="F12" i="4"/>
  <c r="F11" i="4"/>
  <c r="P11" i="4" s="1"/>
  <c r="F10" i="4"/>
  <c r="F9" i="4"/>
  <c r="E26" i="4"/>
  <c r="E25" i="4"/>
  <c r="E24" i="4"/>
  <c r="O24" i="4" s="1"/>
  <c r="E23" i="4"/>
  <c r="E22" i="4"/>
  <c r="E21" i="4"/>
  <c r="E20" i="4"/>
  <c r="O20" i="4" s="1"/>
  <c r="E19" i="4"/>
  <c r="E18" i="4"/>
  <c r="E17" i="4"/>
  <c r="E16" i="4"/>
  <c r="O16" i="4" s="1"/>
  <c r="E15" i="4"/>
  <c r="E14" i="4"/>
  <c r="E13" i="4"/>
  <c r="E12" i="4"/>
  <c r="O12" i="4" s="1"/>
  <c r="E11" i="4"/>
  <c r="E10" i="4"/>
  <c r="E9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N9" i="4" s="1"/>
  <c r="C26" i="4"/>
  <c r="M26" i="4" s="1"/>
  <c r="C25" i="4"/>
  <c r="C24" i="4"/>
  <c r="C23" i="4"/>
  <c r="C22" i="4"/>
  <c r="M22" i="4" s="1"/>
  <c r="C21" i="4"/>
  <c r="C20" i="4"/>
  <c r="C19" i="4"/>
  <c r="C18" i="4"/>
  <c r="M18" i="4" s="1"/>
  <c r="C17" i="4"/>
  <c r="C16" i="4"/>
  <c r="C15" i="4"/>
  <c r="C14" i="4"/>
  <c r="M14" i="4" s="1"/>
  <c r="C13" i="4"/>
  <c r="C12" i="4"/>
  <c r="C11" i="4"/>
  <c r="C10" i="4"/>
  <c r="M10" i="4" s="1"/>
  <c r="C9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P10" i="4" l="1"/>
  <c r="P14" i="4"/>
  <c r="P18" i="4"/>
  <c r="P22" i="4"/>
  <c r="P26" i="4"/>
  <c r="P12" i="4"/>
  <c r="P16" i="4"/>
  <c r="P20" i="4"/>
  <c r="P24" i="4"/>
  <c r="P13" i="4"/>
  <c r="P17" i="4"/>
  <c r="P21" i="4"/>
  <c r="P25" i="4"/>
  <c r="M11" i="4"/>
  <c r="M15" i="4"/>
  <c r="M19" i="4"/>
  <c r="M23" i="4"/>
  <c r="M12" i="4"/>
  <c r="M16" i="4"/>
  <c r="M20" i="4"/>
  <c r="M24" i="4"/>
  <c r="M9" i="4"/>
  <c r="M13" i="4"/>
  <c r="M17" i="4"/>
  <c r="M21" i="4"/>
  <c r="M25" i="4"/>
  <c r="Q9" i="4"/>
  <c r="O13" i="4"/>
  <c r="O25" i="4"/>
  <c r="O10" i="4"/>
  <c r="O14" i="4"/>
  <c r="O18" i="4"/>
  <c r="O22" i="4"/>
  <c r="O26" i="4"/>
  <c r="O9" i="4"/>
  <c r="O17" i="4"/>
  <c r="O21" i="4"/>
  <c r="L9" i="4"/>
  <c r="O11" i="4"/>
  <c r="O15" i="4"/>
  <c r="O19" i="4"/>
  <c r="O23" i="4"/>
  <c r="P9" i="4"/>
  <c r="J9" i="4"/>
  <c r="K10" i="5"/>
  <c r="K12" i="5"/>
  <c r="K14" i="5"/>
  <c r="K16" i="5"/>
  <c r="K18" i="5"/>
  <c r="K20" i="5"/>
  <c r="K22" i="5"/>
  <c r="K24" i="5"/>
  <c r="K26" i="5"/>
  <c r="I9" i="5"/>
  <c r="K9" i="5" s="1"/>
  <c r="I11" i="5"/>
  <c r="K11" i="5" s="1"/>
  <c r="I13" i="5"/>
  <c r="K13" i="5" s="1"/>
  <c r="I15" i="5"/>
  <c r="K15" i="5" s="1"/>
  <c r="I17" i="5"/>
  <c r="K17" i="5" s="1"/>
  <c r="I19" i="5"/>
  <c r="K19" i="5" s="1"/>
  <c r="I21" i="5"/>
  <c r="K21" i="5" s="1"/>
  <c r="I23" i="5"/>
  <c r="K23" i="5" s="1"/>
  <c r="I25" i="5"/>
  <c r="K25" i="5" s="1"/>
  <c r="K28" i="5" l="1"/>
  <c r="P28" i="4"/>
  <c r="O28" i="4"/>
  <c r="M28" i="4"/>
  <c r="J26" i="4"/>
  <c r="R26" i="4"/>
  <c r="Q26" i="4"/>
  <c r="N26" i="4"/>
  <c r="I26" i="4"/>
  <c r="J25" i="4"/>
  <c r="R25" i="4"/>
  <c r="Q25" i="4"/>
  <c r="N25" i="4"/>
  <c r="L25" i="4"/>
  <c r="J24" i="4"/>
  <c r="R24" i="4"/>
  <c r="Q24" i="4"/>
  <c r="N24" i="4"/>
  <c r="I24" i="4"/>
  <c r="J23" i="4"/>
  <c r="R23" i="4"/>
  <c r="Q23" i="4"/>
  <c r="N23" i="4"/>
  <c r="L23" i="4"/>
  <c r="J22" i="4"/>
  <c r="R22" i="4"/>
  <c r="Q22" i="4"/>
  <c r="N22" i="4"/>
  <c r="I22" i="4"/>
  <c r="J21" i="4"/>
  <c r="R21" i="4"/>
  <c r="Q21" i="4"/>
  <c r="N21" i="4"/>
  <c r="L21" i="4"/>
  <c r="J20" i="4"/>
  <c r="R20" i="4"/>
  <c r="Q20" i="4"/>
  <c r="N20" i="4"/>
  <c r="I20" i="4"/>
  <c r="J19" i="4"/>
  <c r="R19" i="4"/>
  <c r="Q19" i="4"/>
  <c r="N19" i="4"/>
  <c r="L19" i="4"/>
  <c r="J18" i="4"/>
  <c r="R18" i="4"/>
  <c r="Q18" i="4"/>
  <c r="N18" i="4"/>
  <c r="I18" i="4"/>
  <c r="J17" i="4"/>
  <c r="R17" i="4"/>
  <c r="Q17" i="4"/>
  <c r="N17" i="4"/>
  <c r="L17" i="4"/>
  <c r="J16" i="4"/>
  <c r="R16" i="4"/>
  <c r="Q16" i="4"/>
  <c r="N16" i="4"/>
  <c r="I16" i="4"/>
  <c r="J15" i="4"/>
  <c r="R15" i="4"/>
  <c r="Q15" i="4"/>
  <c r="N15" i="4"/>
  <c r="L15" i="4"/>
  <c r="J14" i="4"/>
  <c r="R14" i="4"/>
  <c r="Q14" i="4"/>
  <c r="N14" i="4"/>
  <c r="I14" i="4"/>
  <c r="J13" i="4"/>
  <c r="R13" i="4"/>
  <c r="Q13" i="4"/>
  <c r="N13" i="4"/>
  <c r="L13" i="4"/>
  <c r="J12" i="4"/>
  <c r="R12" i="4"/>
  <c r="Q12" i="4"/>
  <c r="N12" i="4"/>
  <c r="I12" i="4"/>
  <c r="J11" i="4"/>
  <c r="R11" i="4"/>
  <c r="Q11" i="4"/>
  <c r="N11" i="4"/>
  <c r="L11" i="4"/>
  <c r="J10" i="4"/>
  <c r="R10" i="4"/>
  <c r="Q10" i="4"/>
  <c r="N10" i="4"/>
  <c r="I10" i="4"/>
  <c r="B37" i="3"/>
  <c r="B36" i="3"/>
  <c r="B35" i="3"/>
  <c r="B34" i="3"/>
  <c r="B33" i="3"/>
  <c r="B32" i="3"/>
  <c r="B31" i="3"/>
  <c r="H26" i="3"/>
  <c r="H25" i="3"/>
  <c r="R25" i="3" s="1"/>
  <c r="H24" i="3"/>
  <c r="H23" i="3"/>
  <c r="H22" i="3"/>
  <c r="H21" i="3"/>
  <c r="R21" i="3" s="1"/>
  <c r="H20" i="3"/>
  <c r="H19" i="3"/>
  <c r="H18" i="3"/>
  <c r="H17" i="3"/>
  <c r="R17" i="3" s="1"/>
  <c r="H16" i="3"/>
  <c r="H15" i="3"/>
  <c r="H14" i="3"/>
  <c r="H13" i="3"/>
  <c r="R13" i="3" s="1"/>
  <c r="H12" i="3"/>
  <c r="H11" i="3"/>
  <c r="H10" i="3"/>
  <c r="H9" i="3"/>
  <c r="R9" i="3" s="1"/>
  <c r="G26" i="3"/>
  <c r="Q26" i="3" s="1"/>
  <c r="G25" i="3"/>
  <c r="G24" i="3"/>
  <c r="G23" i="3"/>
  <c r="G22" i="3"/>
  <c r="Q22" i="3" s="1"/>
  <c r="G21" i="3"/>
  <c r="G20" i="3"/>
  <c r="G19" i="3"/>
  <c r="G18" i="3"/>
  <c r="Q18" i="3" s="1"/>
  <c r="G17" i="3"/>
  <c r="G16" i="3"/>
  <c r="G15" i="3"/>
  <c r="G14" i="3"/>
  <c r="Q14" i="3" s="1"/>
  <c r="G13" i="3"/>
  <c r="G12" i="3"/>
  <c r="G11" i="3"/>
  <c r="G10" i="3"/>
  <c r="Q10" i="3" s="1"/>
  <c r="G9" i="3"/>
  <c r="F26" i="3"/>
  <c r="F25" i="3"/>
  <c r="F24" i="3"/>
  <c r="F23" i="3"/>
  <c r="P23" i="3" s="1"/>
  <c r="F22" i="3"/>
  <c r="F21" i="3"/>
  <c r="F20" i="3"/>
  <c r="F19" i="3"/>
  <c r="P19" i="3" s="1"/>
  <c r="F18" i="3"/>
  <c r="F17" i="3"/>
  <c r="F16" i="3"/>
  <c r="F15" i="3"/>
  <c r="P15" i="3" s="1"/>
  <c r="F14" i="3"/>
  <c r="F13" i="3"/>
  <c r="F12" i="3"/>
  <c r="F11" i="3"/>
  <c r="P11" i="3" s="1"/>
  <c r="F10" i="3"/>
  <c r="F9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26" i="3"/>
  <c r="N26" i="3" s="1"/>
  <c r="D25" i="3"/>
  <c r="N25" i="3" s="1"/>
  <c r="D24" i="3"/>
  <c r="N24" i="3" s="1"/>
  <c r="D23" i="3"/>
  <c r="N23" i="3" s="1"/>
  <c r="D22" i="3"/>
  <c r="N22" i="3" s="1"/>
  <c r="D21" i="3"/>
  <c r="N21" i="3" s="1"/>
  <c r="D20" i="3"/>
  <c r="N20" i="3" s="1"/>
  <c r="D19" i="3"/>
  <c r="N19" i="3" s="1"/>
  <c r="D18" i="3"/>
  <c r="N18" i="3" s="1"/>
  <c r="D17" i="3"/>
  <c r="N17" i="3" s="1"/>
  <c r="D16" i="3"/>
  <c r="N16" i="3" s="1"/>
  <c r="D15" i="3"/>
  <c r="N15" i="3" s="1"/>
  <c r="D14" i="3"/>
  <c r="N14" i="3" s="1"/>
  <c r="D13" i="3"/>
  <c r="N13" i="3" s="1"/>
  <c r="D12" i="3"/>
  <c r="N12" i="3" s="1"/>
  <c r="D11" i="3"/>
  <c r="N11" i="3" s="1"/>
  <c r="D10" i="3"/>
  <c r="N10" i="3" s="1"/>
  <c r="D9" i="3"/>
  <c r="N9" i="3" s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N28" i="3" l="1"/>
  <c r="M13" i="3"/>
  <c r="M17" i="3"/>
  <c r="M21" i="3"/>
  <c r="M25" i="3"/>
  <c r="M10" i="3"/>
  <c r="M14" i="3"/>
  <c r="M18" i="3"/>
  <c r="M22" i="3"/>
  <c r="M26" i="3"/>
  <c r="M11" i="3"/>
  <c r="M15" i="3"/>
  <c r="M19" i="3"/>
  <c r="M23" i="3"/>
  <c r="M9" i="3"/>
  <c r="M12" i="3"/>
  <c r="M16" i="3"/>
  <c r="M20" i="3"/>
  <c r="M24" i="3"/>
  <c r="O11" i="3"/>
  <c r="O15" i="3"/>
  <c r="O19" i="3"/>
  <c r="O23" i="3"/>
  <c r="O9" i="3"/>
  <c r="O12" i="3"/>
  <c r="O16" i="3"/>
  <c r="O20" i="3"/>
  <c r="O24" i="3"/>
  <c r="O13" i="3"/>
  <c r="O17" i="3"/>
  <c r="O21" i="3"/>
  <c r="O25" i="3"/>
  <c r="O10" i="3"/>
  <c r="O14" i="3"/>
  <c r="O18" i="3"/>
  <c r="O22" i="3"/>
  <c r="O26" i="3"/>
  <c r="Q28" i="4"/>
  <c r="R28" i="4"/>
  <c r="N28" i="4"/>
  <c r="Q11" i="3"/>
  <c r="Q15" i="3"/>
  <c r="Q19" i="3"/>
  <c r="Q23" i="3"/>
  <c r="Q12" i="3"/>
  <c r="Q16" i="3"/>
  <c r="Q20" i="3"/>
  <c r="Q24" i="3"/>
  <c r="Q9" i="3"/>
  <c r="Q13" i="3"/>
  <c r="Q17" i="3"/>
  <c r="Q21" i="3"/>
  <c r="Q25" i="3"/>
  <c r="R10" i="3"/>
  <c r="R28" i="3" s="1"/>
  <c r="R14" i="3"/>
  <c r="R11" i="3"/>
  <c r="R15" i="3"/>
  <c r="R12" i="3"/>
  <c r="R16" i="3"/>
  <c r="R20" i="3"/>
  <c r="R24" i="3"/>
  <c r="L9" i="3"/>
  <c r="P9" i="3"/>
  <c r="P13" i="3"/>
  <c r="P17" i="3"/>
  <c r="P21" i="3"/>
  <c r="P25" i="3"/>
  <c r="P10" i="3"/>
  <c r="P14" i="3"/>
  <c r="P18" i="3"/>
  <c r="P22" i="3"/>
  <c r="P26" i="3"/>
  <c r="P12" i="3"/>
  <c r="P16" i="3"/>
  <c r="P20" i="3"/>
  <c r="P24" i="3"/>
  <c r="I14" i="3"/>
  <c r="I18" i="3"/>
  <c r="I22" i="3"/>
  <c r="I26" i="3"/>
  <c r="R18" i="3"/>
  <c r="R22" i="3"/>
  <c r="R26" i="3"/>
  <c r="I10" i="3"/>
  <c r="I11" i="3"/>
  <c r="I15" i="3"/>
  <c r="I19" i="3"/>
  <c r="I23" i="3"/>
  <c r="R19" i="3"/>
  <c r="R23" i="3"/>
  <c r="I20" i="3"/>
  <c r="L11" i="3"/>
  <c r="L15" i="3"/>
  <c r="L19" i="3"/>
  <c r="L23" i="3"/>
  <c r="I12" i="3"/>
  <c r="I16" i="3"/>
  <c r="I24" i="3"/>
  <c r="I13" i="3"/>
  <c r="I17" i="3"/>
  <c r="I21" i="3"/>
  <c r="I25" i="3"/>
  <c r="L12" i="3"/>
  <c r="L16" i="3"/>
  <c r="L20" i="3"/>
  <c r="L24" i="3"/>
  <c r="L13" i="3"/>
  <c r="L17" i="3"/>
  <c r="L21" i="3"/>
  <c r="L25" i="3"/>
  <c r="J26" i="3"/>
  <c r="L10" i="3"/>
  <c r="L14" i="3"/>
  <c r="L18" i="3"/>
  <c r="L22" i="3"/>
  <c r="L26" i="3"/>
  <c r="K10" i="4"/>
  <c r="K12" i="4"/>
  <c r="K14" i="4"/>
  <c r="K16" i="4"/>
  <c r="K18" i="4"/>
  <c r="K20" i="4"/>
  <c r="K22" i="4"/>
  <c r="K24" i="4"/>
  <c r="K26" i="4"/>
  <c r="I9" i="4"/>
  <c r="K9" i="4" s="1"/>
  <c r="L10" i="4"/>
  <c r="I11" i="4"/>
  <c r="K11" i="4" s="1"/>
  <c r="L12" i="4"/>
  <c r="I13" i="4"/>
  <c r="K13" i="4" s="1"/>
  <c r="L14" i="4"/>
  <c r="I15" i="4"/>
  <c r="K15" i="4" s="1"/>
  <c r="L16" i="4"/>
  <c r="I17" i="4"/>
  <c r="K17" i="4" s="1"/>
  <c r="L18" i="4"/>
  <c r="I19" i="4"/>
  <c r="K19" i="4" s="1"/>
  <c r="L20" i="4"/>
  <c r="I21" i="4"/>
  <c r="K21" i="4" s="1"/>
  <c r="L22" i="4"/>
  <c r="I23" i="4"/>
  <c r="K23" i="4" s="1"/>
  <c r="L24" i="4"/>
  <c r="I25" i="4"/>
  <c r="K25" i="4" s="1"/>
  <c r="L26" i="4"/>
  <c r="I9" i="3"/>
  <c r="K9" i="3" s="1"/>
  <c r="J9" i="3"/>
  <c r="J11" i="3"/>
  <c r="J13" i="3"/>
  <c r="J15" i="3"/>
  <c r="J17" i="3"/>
  <c r="J19" i="3"/>
  <c r="J21" i="3"/>
  <c r="J23" i="3"/>
  <c r="J25" i="3"/>
  <c r="J10" i="3"/>
  <c r="J12" i="3"/>
  <c r="J14" i="3"/>
  <c r="J16" i="3"/>
  <c r="J18" i="3"/>
  <c r="J20" i="3"/>
  <c r="J22" i="3"/>
  <c r="J24" i="3"/>
  <c r="P28" i="3" l="1"/>
  <c r="M28" i="3"/>
  <c r="L28" i="3"/>
  <c r="Q28" i="3"/>
  <c r="O28" i="3"/>
  <c r="K28" i="4"/>
  <c r="L28" i="4"/>
  <c r="K11" i="3"/>
  <c r="K14" i="3"/>
  <c r="K15" i="3"/>
  <c r="K26" i="3"/>
  <c r="K22" i="3"/>
  <c r="K20" i="3"/>
  <c r="K24" i="3"/>
  <c r="K25" i="3"/>
  <c r="K13" i="3"/>
  <c r="K23" i="3"/>
  <c r="K12" i="3"/>
  <c r="K21" i="3"/>
  <c r="K18" i="3"/>
  <c r="K10" i="3"/>
  <c r="K28" i="3" s="1"/>
  <c r="K19" i="3"/>
  <c r="K17" i="3"/>
  <c r="K16" i="3"/>
  <c r="E35" i="6" l="1"/>
  <c r="E33" i="6"/>
  <c r="E32" i="6"/>
  <c r="E30" i="6"/>
  <c r="E29" i="6"/>
  <c r="E27" i="6"/>
  <c r="E26" i="6"/>
  <c r="E25" i="6"/>
  <c r="E24" i="6"/>
  <c r="E23" i="6"/>
  <c r="E22" i="6"/>
  <c r="E21" i="6"/>
  <c r="E20" i="6"/>
  <c r="E18" i="6"/>
  <c r="E17" i="6"/>
  <c r="E16" i="6"/>
  <c r="E15" i="6"/>
  <c r="E14" i="6"/>
  <c r="B15" i="6"/>
  <c r="J35" i="6" l="1"/>
  <c r="N18" i="2"/>
  <c r="N24" i="6" s="1"/>
  <c r="D24" i="6"/>
  <c r="M11" i="2"/>
  <c r="M16" i="6" s="1"/>
  <c r="C16" i="6"/>
  <c r="M23" i="2"/>
  <c r="M30" i="6" s="1"/>
  <c r="C30" i="6"/>
  <c r="P11" i="2"/>
  <c r="P16" i="6" s="1"/>
  <c r="F16" i="6"/>
  <c r="P15" i="2"/>
  <c r="P21" i="6" s="1"/>
  <c r="F21" i="6"/>
  <c r="P19" i="2"/>
  <c r="P25" i="6" s="1"/>
  <c r="F25" i="6"/>
  <c r="P23" i="2"/>
  <c r="P30" i="6" s="1"/>
  <c r="F30" i="6"/>
  <c r="Q9" i="2"/>
  <c r="G14" i="6"/>
  <c r="Q13" i="2"/>
  <c r="Q18" i="6" s="1"/>
  <c r="G18" i="6"/>
  <c r="Q17" i="2"/>
  <c r="Q23" i="6" s="1"/>
  <c r="G23" i="6"/>
  <c r="Q21" i="2"/>
  <c r="Q27" i="6" s="1"/>
  <c r="G27" i="6"/>
  <c r="Q25" i="2"/>
  <c r="Q33" i="6" s="1"/>
  <c r="G33" i="6"/>
  <c r="R11" i="2"/>
  <c r="R16" i="6" s="1"/>
  <c r="H16" i="6"/>
  <c r="R15" i="2"/>
  <c r="R21" i="6" s="1"/>
  <c r="H21" i="6"/>
  <c r="R19" i="2"/>
  <c r="R25" i="6" s="1"/>
  <c r="H25" i="6"/>
  <c r="R23" i="2"/>
  <c r="R30" i="6" s="1"/>
  <c r="H30" i="6"/>
  <c r="N10" i="2"/>
  <c r="D15" i="6"/>
  <c r="N22" i="2"/>
  <c r="N29" i="6" s="1"/>
  <c r="D29" i="6"/>
  <c r="N26" i="2"/>
  <c r="N35" i="6" s="1"/>
  <c r="D35" i="6"/>
  <c r="M15" i="2"/>
  <c r="M21" i="6" s="1"/>
  <c r="C21" i="6"/>
  <c r="M19" i="2"/>
  <c r="M25" i="6" s="1"/>
  <c r="C25" i="6"/>
  <c r="N11" i="2"/>
  <c r="N16" i="6" s="1"/>
  <c r="D16" i="6"/>
  <c r="N15" i="2"/>
  <c r="N21" i="6" s="1"/>
  <c r="D21" i="6"/>
  <c r="N19" i="2"/>
  <c r="N25" i="6" s="1"/>
  <c r="D25" i="6"/>
  <c r="N23" i="2"/>
  <c r="N30" i="6" s="1"/>
  <c r="D30" i="6"/>
  <c r="M12" i="2"/>
  <c r="M17" i="6" s="1"/>
  <c r="C17" i="6"/>
  <c r="M16" i="2"/>
  <c r="M22" i="6" s="1"/>
  <c r="C22" i="6"/>
  <c r="M20" i="2"/>
  <c r="M26" i="6" s="1"/>
  <c r="C26" i="6"/>
  <c r="M24" i="2"/>
  <c r="M32" i="6" s="1"/>
  <c r="C32" i="6"/>
  <c r="P12" i="2"/>
  <c r="P17" i="6" s="1"/>
  <c r="F17" i="6"/>
  <c r="P16" i="2"/>
  <c r="P22" i="6" s="1"/>
  <c r="F22" i="6"/>
  <c r="P20" i="2"/>
  <c r="P26" i="6" s="1"/>
  <c r="F26" i="6"/>
  <c r="P24" i="2"/>
  <c r="P32" i="6" s="1"/>
  <c r="F32" i="6"/>
  <c r="Q10" i="2"/>
  <c r="Q15" i="6" s="1"/>
  <c r="G15" i="6"/>
  <c r="Q14" i="2"/>
  <c r="Q20" i="6" s="1"/>
  <c r="G20" i="6"/>
  <c r="Q18" i="2"/>
  <c r="Q24" i="6" s="1"/>
  <c r="G24" i="6"/>
  <c r="Q22" i="2"/>
  <c r="Q29" i="6" s="1"/>
  <c r="G29" i="6"/>
  <c r="Q26" i="2"/>
  <c r="Q35" i="6" s="1"/>
  <c r="G35" i="6"/>
  <c r="R12" i="2"/>
  <c r="R17" i="6" s="1"/>
  <c r="H17" i="6"/>
  <c r="R16" i="2"/>
  <c r="R22" i="6" s="1"/>
  <c r="H22" i="6"/>
  <c r="R20" i="2"/>
  <c r="R26" i="6" s="1"/>
  <c r="H26" i="6"/>
  <c r="R24" i="2"/>
  <c r="R32" i="6" s="1"/>
  <c r="H32" i="6"/>
  <c r="N13" i="2"/>
  <c r="N18" i="6" s="1"/>
  <c r="D18" i="6"/>
  <c r="N14" i="2"/>
  <c r="N20" i="6" s="1"/>
  <c r="D20" i="6"/>
  <c r="N12" i="2"/>
  <c r="N17" i="6" s="1"/>
  <c r="D17" i="6"/>
  <c r="N16" i="2"/>
  <c r="N22" i="6" s="1"/>
  <c r="D22" i="6"/>
  <c r="N20" i="2"/>
  <c r="N26" i="6" s="1"/>
  <c r="D26" i="6"/>
  <c r="N24" i="2"/>
  <c r="N32" i="6" s="1"/>
  <c r="D32" i="6"/>
  <c r="M9" i="2"/>
  <c r="C14" i="6"/>
  <c r="M13" i="2"/>
  <c r="M18" i="6" s="1"/>
  <c r="C18" i="6"/>
  <c r="M17" i="2"/>
  <c r="M23" i="6" s="1"/>
  <c r="C23" i="6"/>
  <c r="M21" i="2"/>
  <c r="M27" i="6" s="1"/>
  <c r="C27" i="6"/>
  <c r="M25" i="2"/>
  <c r="M33" i="6" s="1"/>
  <c r="C33" i="6"/>
  <c r="P9" i="2"/>
  <c r="F14" i="6"/>
  <c r="P13" i="2"/>
  <c r="P18" i="6" s="1"/>
  <c r="F18" i="6"/>
  <c r="P17" i="2"/>
  <c r="P23" i="6" s="1"/>
  <c r="F23" i="6"/>
  <c r="P21" i="2"/>
  <c r="P27" i="6" s="1"/>
  <c r="F27" i="6"/>
  <c r="P25" i="2"/>
  <c r="P33" i="6" s="1"/>
  <c r="F33" i="6"/>
  <c r="Q11" i="2"/>
  <c r="Q16" i="6" s="1"/>
  <c r="G16" i="6"/>
  <c r="Q15" i="2"/>
  <c r="Q21" i="6" s="1"/>
  <c r="G21" i="6"/>
  <c r="Q19" i="2"/>
  <c r="Q25" i="6" s="1"/>
  <c r="G25" i="6"/>
  <c r="Q23" i="2"/>
  <c r="Q30" i="6" s="1"/>
  <c r="G30" i="6"/>
  <c r="R9" i="2"/>
  <c r="H14" i="6"/>
  <c r="R13" i="2"/>
  <c r="R18" i="6" s="1"/>
  <c r="H18" i="6"/>
  <c r="R17" i="2"/>
  <c r="R23" i="6" s="1"/>
  <c r="H23" i="6"/>
  <c r="R21" i="2"/>
  <c r="R27" i="6" s="1"/>
  <c r="H27" i="6"/>
  <c r="R25" i="2"/>
  <c r="R33" i="6" s="1"/>
  <c r="H33" i="6"/>
  <c r="N17" i="2"/>
  <c r="N23" i="6" s="1"/>
  <c r="D23" i="6"/>
  <c r="N21" i="2"/>
  <c r="N27" i="6" s="1"/>
  <c r="D27" i="6"/>
  <c r="N25" i="2"/>
  <c r="N33" i="6" s="1"/>
  <c r="D33" i="6"/>
  <c r="M10" i="2"/>
  <c r="M15" i="6" s="1"/>
  <c r="C15" i="6"/>
  <c r="M14" i="2"/>
  <c r="M20" i="6" s="1"/>
  <c r="C20" i="6"/>
  <c r="M18" i="2"/>
  <c r="M24" i="6" s="1"/>
  <c r="C24" i="6"/>
  <c r="M22" i="2"/>
  <c r="M29" i="6" s="1"/>
  <c r="C29" i="6"/>
  <c r="M26" i="2"/>
  <c r="M35" i="6" s="1"/>
  <c r="C35" i="6"/>
  <c r="P10" i="2"/>
  <c r="P15" i="6" s="1"/>
  <c r="F15" i="6"/>
  <c r="P14" i="2"/>
  <c r="P20" i="6" s="1"/>
  <c r="F20" i="6"/>
  <c r="P18" i="2"/>
  <c r="P24" i="6" s="1"/>
  <c r="F24" i="6"/>
  <c r="P22" i="2"/>
  <c r="P29" i="6" s="1"/>
  <c r="F29" i="6"/>
  <c r="P26" i="2"/>
  <c r="P35" i="6" s="1"/>
  <c r="F35" i="6"/>
  <c r="Q12" i="2"/>
  <c r="Q17" i="6" s="1"/>
  <c r="G17" i="6"/>
  <c r="Q16" i="2"/>
  <c r="Q22" i="6" s="1"/>
  <c r="G22" i="6"/>
  <c r="Q20" i="2"/>
  <c r="Q26" i="6" s="1"/>
  <c r="G26" i="6"/>
  <c r="Q24" i="2"/>
  <c r="Q32" i="6" s="1"/>
  <c r="G32" i="6"/>
  <c r="R10" i="2"/>
  <c r="R15" i="6" s="1"/>
  <c r="H15" i="6"/>
  <c r="R14" i="2"/>
  <c r="R20" i="6" s="1"/>
  <c r="H20" i="6"/>
  <c r="R18" i="2"/>
  <c r="R24" i="6" s="1"/>
  <c r="H24" i="6"/>
  <c r="R22" i="2"/>
  <c r="R29" i="6" s="1"/>
  <c r="H29" i="6"/>
  <c r="R26" i="2"/>
  <c r="R35" i="6" s="1"/>
  <c r="H35" i="6"/>
  <c r="I15" i="6"/>
  <c r="J16" i="6"/>
  <c r="J18" i="6"/>
  <c r="J21" i="6"/>
  <c r="J23" i="6"/>
  <c r="J25" i="6"/>
  <c r="J27" i="6"/>
  <c r="J30" i="6"/>
  <c r="J33" i="6"/>
  <c r="L10" i="2"/>
  <c r="J14" i="6"/>
  <c r="J17" i="6"/>
  <c r="J20" i="6"/>
  <c r="J22" i="6"/>
  <c r="J24" i="6"/>
  <c r="J26" i="6"/>
  <c r="J29" i="6"/>
  <c r="J32" i="6"/>
  <c r="B35" i="6"/>
  <c r="B33" i="6"/>
  <c r="B32" i="6"/>
  <c r="B30" i="6"/>
  <c r="B29" i="6"/>
  <c r="B27" i="6"/>
  <c r="B26" i="6"/>
  <c r="B25" i="6"/>
  <c r="B24" i="6"/>
  <c r="B23" i="6"/>
  <c r="B22" i="6"/>
  <c r="B21" i="6"/>
  <c r="B20" i="6"/>
  <c r="B18" i="6"/>
  <c r="B17" i="6"/>
  <c r="B16" i="6"/>
  <c r="B14" i="6"/>
  <c r="P28" i="2" l="1"/>
  <c r="R28" i="2"/>
  <c r="M28" i="2"/>
  <c r="M37" i="6" s="1"/>
  <c r="N28" i="2"/>
  <c r="Q28" i="2"/>
  <c r="R14" i="6"/>
  <c r="R37" i="6"/>
  <c r="Q37" i="6"/>
  <c r="L15" i="6"/>
  <c r="P14" i="6"/>
  <c r="P37" i="6"/>
  <c r="M14" i="6"/>
  <c r="N15" i="6"/>
  <c r="D14" i="6"/>
  <c r="Q14" i="6"/>
  <c r="K10" i="2"/>
  <c r="K15" i="6" s="1"/>
  <c r="J15" i="6"/>
  <c r="L11" i="2"/>
  <c r="L16" i="6" s="1"/>
  <c r="L13" i="2"/>
  <c r="L18" i="6" s="1"/>
  <c r="I18" i="6"/>
  <c r="L15" i="2"/>
  <c r="L21" i="6" s="1"/>
  <c r="L17" i="2"/>
  <c r="L23" i="6" s="1"/>
  <c r="I23" i="6"/>
  <c r="L19" i="2"/>
  <c r="L25" i="6" s="1"/>
  <c r="L21" i="2"/>
  <c r="L27" i="6" s="1"/>
  <c r="I27" i="6"/>
  <c r="L23" i="2"/>
  <c r="L30" i="6" s="1"/>
  <c r="L25" i="2"/>
  <c r="L33" i="6" s="1"/>
  <c r="I33" i="6"/>
  <c r="L12" i="2"/>
  <c r="L17" i="6" s="1"/>
  <c r="I20" i="6"/>
  <c r="L14" i="2"/>
  <c r="L20" i="6" s="1"/>
  <c r="L16" i="2"/>
  <c r="L22" i="6" s="1"/>
  <c r="L18" i="2"/>
  <c r="L24" i="6" s="1"/>
  <c r="L20" i="2"/>
  <c r="L26" i="6" s="1"/>
  <c r="I29" i="6"/>
  <c r="L22" i="2"/>
  <c r="L29" i="6" s="1"/>
  <c r="L24" i="2"/>
  <c r="L32" i="6" s="1"/>
  <c r="L26" i="2"/>
  <c r="L35" i="6" s="1"/>
  <c r="L28" i="2" l="1"/>
  <c r="L37" i="6" s="1"/>
  <c r="L14" i="6"/>
  <c r="K25" i="2"/>
  <c r="K33" i="6" s="1"/>
  <c r="K13" i="2"/>
  <c r="K18" i="6" s="1"/>
  <c r="K22" i="2"/>
  <c r="K29" i="6" s="1"/>
  <c r="K17" i="2"/>
  <c r="K23" i="6" s="1"/>
  <c r="K20" i="2"/>
  <c r="K26" i="6" s="1"/>
  <c r="I26" i="6"/>
  <c r="K26" i="2"/>
  <c r="K35" i="6" s="1"/>
  <c r="V17" i="6" s="1"/>
  <c r="I35" i="6"/>
  <c r="K18" i="2"/>
  <c r="K24" i="6" s="1"/>
  <c r="I24" i="6"/>
  <c r="K14" i="2"/>
  <c r="K20" i="6" s="1"/>
  <c r="K21" i="2"/>
  <c r="K27" i="6" s="1"/>
  <c r="K23" i="2"/>
  <c r="K30" i="6" s="1"/>
  <c r="I30" i="6"/>
  <c r="K19" i="2"/>
  <c r="K25" i="6" s="1"/>
  <c r="I25" i="6"/>
  <c r="K15" i="2"/>
  <c r="K21" i="6" s="1"/>
  <c r="I21" i="6"/>
  <c r="K11" i="2"/>
  <c r="K16" i="6" s="1"/>
  <c r="I16" i="6"/>
  <c r="K24" i="2"/>
  <c r="K32" i="6" s="1"/>
  <c r="V16" i="6" s="1"/>
  <c r="I32" i="6"/>
  <c r="K16" i="2"/>
  <c r="K22" i="6" s="1"/>
  <c r="I22" i="6"/>
  <c r="K12" i="2"/>
  <c r="K17" i="6" s="1"/>
  <c r="I17" i="6"/>
  <c r="K9" i="2"/>
  <c r="I14" i="6"/>
  <c r="N37" i="6"/>
  <c r="N14" i="6"/>
  <c r="K28" i="2" l="1"/>
  <c r="K14" i="6"/>
  <c r="V13" i="6" s="1"/>
  <c r="V14" i="6"/>
  <c r="V15" i="6"/>
  <c r="K37" i="6"/>
  <c r="V18" i="6" s="1"/>
</calcChain>
</file>

<file path=xl/sharedStrings.xml><?xml version="1.0" encoding="utf-8"?>
<sst xmlns="http://schemas.openxmlformats.org/spreadsheetml/2006/main" count="435" uniqueCount="134">
  <si>
    <t>Ease of scheduling an appointment</t>
  </si>
  <si>
    <t>Hours center is open</t>
  </si>
  <si>
    <t>Convenience of centers location</t>
  </si>
  <si>
    <t>Time in waiting to see the provider</t>
  </si>
  <si>
    <t>Comfort and safety while waiting</t>
  </si>
  <si>
    <t>Provider and staff listen to you</t>
  </si>
  <si>
    <t>Takes enough time with you</t>
  </si>
  <si>
    <t>Explains what you want to know</t>
  </si>
  <si>
    <t>Gives you good advice and treatment</t>
  </si>
  <si>
    <t>Assistance you receive in self support to improve reach your health goals</t>
  </si>
  <si>
    <t>Timeliness and communciation of  your test results</t>
  </si>
  <si>
    <t>Assistance in coordinating referrals to specialists</t>
  </si>
  <si>
    <t>Friendly and helpful to you</t>
  </si>
  <si>
    <t>Fees charged</t>
  </si>
  <si>
    <t>Explanation of charges</t>
  </si>
  <si>
    <t>Neat and clean building</t>
  </si>
  <si>
    <t>Privacy</t>
  </si>
  <si>
    <t>Likelihood of referring your friends/relatives to us</t>
  </si>
  <si>
    <t>YTD Average</t>
  </si>
  <si>
    <t>Total</t>
  </si>
  <si>
    <t>American</t>
  </si>
  <si>
    <t>White</t>
  </si>
  <si>
    <t>Hispanic</t>
  </si>
  <si>
    <t xml:space="preserve">Black / </t>
  </si>
  <si>
    <t>Indian/</t>
  </si>
  <si>
    <t>(Not</t>
  </si>
  <si>
    <t>or</t>
  </si>
  <si>
    <t>Pacific</t>
  </si>
  <si>
    <t>African</t>
  </si>
  <si>
    <t>Alaskan</t>
  </si>
  <si>
    <t>Latino</t>
  </si>
  <si>
    <t xml:space="preserve">Total </t>
  </si>
  <si>
    <t>Asian</t>
  </si>
  <si>
    <t>Islander</t>
  </si>
  <si>
    <t>Native</t>
  </si>
  <si>
    <t>or Latino)</t>
  </si>
  <si>
    <t>(All Races)</t>
  </si>
  <si>
    <t>Other</t>
  </si>
  <si>
    <t>Points</t>
  </si>
  <si>
    <t>Surveys</t>
  </si>
  <si>
    <t>Pacific Islander</t>
  </si>
  <si>
    <t>Black/African American</t>
  </si>
  <si>
    <t>American Indian / Alaskan Native</t>
  </si>
  <si>
    <t>White (non hispanic)</t>
  </si>
  <si>
    <t>Hispanic (all races)</t>
  </si>
  <si>
    <t>YTD Surveys</t>
  </si>
  <si>
    <t>Organization Average</t>
  </si>
  <si>
    <t>YTD Organization</t>
  </si>
  <si>
    <t xml:space="preserve">YTD Organization </t>
  </si>
  <si>
    <t>Dental Offices</t>
  </si>
  <si>
    <t>Medical Offices</t>
  </si>
  <si>
    <t>OB/Gyn Offices</t>
  </si>
  <si>
    <t>Behavioral Health Offices</t>
  </si>
  <si>
    <t>1. Listens to you</t>
  </si>
  <si>
    <t>2. Takes enough time</t>
  </si>
  <si>
    <t>3. Answers questions</t>
  </si>
  <si>
    <t>4. Gives good advice &amp; treatment</t>
  </si>
  <si>
    <t>5. Friendly / helpful staff</t>
  </si>
  <si>
    <t>6. Rate overall experience</t>
  </si>
  <si>
    <t>Black / African American</t>
  </si>
  <si>
    <t>American Indian/ Alaskan Native</t>
  </si>
  <si>
    <t>White (Not Hispanic or Latino)</t>
  </si>
  <si>
    <t>Hispanic or Latino (All Races)</t>
  </si>
  <si>
    <t>Quality of Service</t>
  </si>
  <si>
    <t>HealthPoint Quality of Service</t>
  </si>
  <si>
    <t>HealthPoint Overall Score</t>
  </si>
  <si>
    <t>Availability</t>
  </si>
  <si>
    <t>Quality of Services</t>
  </si>
  <si>
    <t>Cost</t>
  </si>
  <si>
    <t>Facilities</t>
  </si>
  <si>
    <t>By Provider</t>
  </si>
  <si>
    <t>By Ethnicity</t>
  </si>
  <si>
    <t>Last Compiled</t>
  </si>
  <si>
    <t>Timeliness and communication of  your test results</t>
  </si>
  <si>
    <t>White (non Hispanic)</t>
  </si>
  <si>
    <t>5 = Great, 4 = Good, 3 = OK, 2 = Fair, 1 = Poor</t>
  </si>
  <si>
    <t>Data provided by HealthPoint patient surveys using a 1-5 point scale
for the year 2015.</t>
  </si>
  <si>
    <t xml:space="preserve"> 4 = Excellent, 3 = Good, 2 = Fair, 1 = Poor</t>
  </si>
  <si>
    <t>Florence</t>
  </si>
  <si>
    <t>Bellevue</t>
  </si>
  <si>
    <t>Covington</t>
  </si>
  <si>
    <t>Roark, MD</t>
  </si>
  <si>
    <t>Lowe, MD</t>
  </si>
  <si>
    <t>Martin, MD</t>
  </si>
  <si>
    <t>Parker, MD</t>
  </si>
  <si>
    <t>Bastawros, MD</t>
  </si>
  <si>
    <t>Curtsinger, APRN</t>
  </si>
  <si>
    <t>Myers, MD</t>
  </si>
  <si>
    <t>Kramer, APRN</t>
  </si>
  <si>
    <t>Fellens, MD</t>
  </si>
  <si>
    <t>Tomelin, DMD</t>
  </si>
  <si>
    <t>Rebber, DMD</t>
  </si>
  <si>
    <t>Tignor, DMD</t>
  </si>
  <si>
    <t>Peavie, DDS</t>
  </si>
  <si>
    <t>Broughton, APRN</t>
  </si>
  <si>
    <t>Powell, LCSW</t>
  </si>
  <si>
    <t>Medical Providers
Survey Question Topics</t>
  </si>
  <si>
    <t>OB/GYN Providers
Survey Question Topics</t>
  </si>
  <si>
    <t>Dental Providers
Survey Question Topics</t>
  </si>
  <si>
    <t>Behavioral Health Providers
Survey Question Topics</t>
  </si>
  <si>
    <t>Fair fee for uninsured using the sliding fee scale</t>
  </si>
  <si>
    <t>Hill, LCSW</t>
  </si>
  <si>
    <t>Bramlage, LCSW</t>
  </si>
  <si>
    <t>YTD Surveys (Fair Fee Uninsured Sum)</t>
  </si>
  <si>
    <t>Uninsured sliding fee scale fairness (5=Fair,4=Slightly High,3=Extremely High)</t>
  </si>
  <si>
    <t>Uninsured Fee Scale Rating</t>
  </si>
  <si>
    <t>Totals</t>
  </si>
  <si>
    <t>Ellis, APRN</t>
  </si>
  <si>
    <t>Bowling, APRN</t>
  </si>
  <si>
    <t>Thorn, APRN</t>
  </si>
  <si>
    <t>Schram, MD</t>
  </si>
  <si>
    <t>Keagle, APRN</t>
  </si>
  <si>
    <t>Shearer, APRN</t>
  </si>
  <si>
    <t>Bishop, APRN</t>
  </si>
  <si>
    <t>Brueggemann APRN</t>
  </si>
  <si>
    <t>Sydnor, APRN</t>
  </si>
  <si>
    <t>Open</t>
  </si>
  <si>
    <t>Miracle, DMD</t>
  </si>
  <si>
    <t>Lex</t>
  </si>
  <si>
    <t>Cov</t>
  </si>
  <si>
    <t>Stiltner, MD</t>
  </si>
  <si>
    <t>Owenton</t>
  </si>
  <si>
    <t>Baumann, MD</t>
  </si>
  <si>
    <t>Johnson, MD</t>
  </si>
  <si>
    <t>Smalara, MD</t>
  </si>
  <si>
    <t>Baker, APRN</t>
  </si>
  <si>
    <t>Wentworth, APRN</t>
  </si>
  <si>
    <t>Chandrashekaran MD</t>
  </si>
  <si>
    <t>Smith, APRN</t>
  </si>
  <si>
    <t>Central Ky</t>
  </si>
  <si>
    <t>Faulkner, DMD</t>
  </si>
  <si>
    <t>PDO</t>
  </si>
  <si>
    <t>Flo</t>
  </si>
  <si>
    <t>Data provided by HealthPoint patient surveys using a 1-4 point scale for the year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</si>
</sst>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/>
    <xf numFmtId="164" fontId="0" fillId="0" borderId="0" xfId="0" applyNumberFormat="1"/>
    <xf numFmtId="0" fontId="0" fillId="0" borderId="0" xfId="0" applyFill="1" applyBorder="1"/>
    <xf numFmtId="0" fontId="2" fillId="0" borderId="0" xfId="0" applyFont="1"/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" fontId="0" fillId="0" borderId="0" xfId="0" applyNumberFormat="1"/>
    <xf numFmtId="0" fontId="0" fillId="0" borderId="0" xfId="0" applyNumberFormat="1"/>
    <xf numFmtId="0" fontId="0" fillId="0" borderId="6" xfId="0" applyBorder="1" applyAlignment="1">
      <alignment horizontal="right"/>
    </xf>
    <xf numFmtId="164" fontId="0" fillId="0" borderId="1" xfId="0" applyNumberFormat="1" applyBorder="1"/>
    <xf numFmtId="0" fontId="2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 textRotation="45"/>
    </xf>
    <xf numFmtId="0" fontId="0" fillId="0" borderId="12" xfId="0" applyBorder="1" applyAlignment="1">
      <alignment horizontal="right" textRotation="45"/>
    </xf>
    <xf numFmtId="0" fontId="0" fillId="0" borderId="13" xfId="0" applyBorder="1" applyAlignment="1">
      <alignment horizontal="right" textRotation="45"/>
    </xf>
    <xf numFmtId="164" fontId="0" fillId="0" borderId="14" xfId="0" applyNumberFormat="1" applyBorder="1"/>
    <xf numFmtId="164" fontId="0" fillId="0" borderId="15" xfId="0" applyNumberFormat="1" applyBorder="1"/>
    <xf numFmtId="0" fontId="4" fillId="0" borderId="0" xfId="0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wrapText="1"/>
    </xf>
    <xf numFmtId="0" fontId="0" fillId="0" borderId="22" xfId="0" applyBorder="1" applyAlignment="1">
      <alignment horizontal="right" textRotation="45"/>
    </xf>
    <xf numFmtId="164" fontId="0" fillId="0" borderId="2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textRotation="45"/>
    </xf>
    <xf numFmtId="164" fontId="0" fillId="0" borderId="0" xfId="0" applyNumberFormat="1" applyBorder="1"/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right" textRotation="45"/>
    </xf>
    <xf numFmtId="0" fontId="0" fillId="0" borderId="28" xfId="0" applyBorder="1" applyAlignment="1">
      <alignment horizontal="right" textRotation="45"/>
    </xf>
    <xf numFmtId="164" fontId="0" fillId="0" borderId="8" xfId="0" applyNumberFormat="1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9" xfId="0" applyBorder="1" applyAlignment="1"/>
    <xf numFmtId="0" fontId="0" fillId="0" borderId="18" xfId="0" applyBorder="1" applyAlignment="1"/>
    <xf numFmtId="0" fontId="0" fillId="0" borderId="29" xfId="0" applyBorder="1" applyAlignment="1">
      <alignment horizontal="right" textRotation="45"/>
    </xf>
    <xf numFmtId="0" fontId="0" fillId="0" borderId="30" xfId="0" applyBorder="1" applyAlignment="1"/>
    <xf numFmtId="0" fontId="0" fillId="0" borderId="0" xfId="0" applyBorder="1" applyAlignment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74666</xdr:colOff>
      <xdr:row>4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4016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78031</xdr:colOff>
      <xdr:row>0</xdr:row>
      <xdr:rowOff>0</xdr:rowOff>
    </xdr:from>
    <xdr:to>
      <xdr:col>0</xdr:col>
      <xdr:colOff>2415985</xdr:colOff>
      <xdr:row>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1" y="0"/>
          <a:ext cx="2337954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Bellevue%20Medical%20Survey%20Resul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Bellevue%20OB%20Survey%20Resul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Covington%20OB%20Survey%20Resul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Florence%20OB%20Survey%20Resul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Covington%20BH%20Survey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Florence%20Medical%20Survey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Florence%20Dental%20Survey%20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Bellevue%20BH%20Survey%20Resul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Covington%20Medical%20Survey%20Resul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Latonia%20Medical%20Survey%20Resul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Nicholasville%20Survey%20Resul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Bellevue%20Dental%20Survey%20Resul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%20Management%20Folder/Pts%20Surveys/2015/Surveys/2015%20Latonia%20Dental%20Survey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3.5750000000000002</v>
          </cell>
        </row>
        <row r="25">
          <cell r="BD25">
            <v>3.4074074074074074</v>
          </cell>
        </row>
        <row r="26">
          <cell r="BD26">
            <v>3.3703703703703702</v>
          </cell>
        </row>
        <row r="27">
          <cell r="BD27">
            <v>3.3703703703703702</v>
          </cell>
        </row>
        <row r="28">
          <cell r="BD28">
            <v>3.2592592592592591</v>
          </cell>
        </row>
        <row r="29">
          <cell r="BD29">
            <v>3.6296296296296298</v>
          </cell>
        </row>
        <row r="30">
          <cell r="BD30">
            <v>3.5555555555555554</v>
          </cell>
        </row>
        <row r="31">
          <cell r="BD31">
            <v>3.4320987654320994</v>
          </cell>
        </row>
        <row r="35">
          <cell r="BD35">
            <v>3.95</v>
          </cell>
        </row>
        <row r="36">
          <cell r="BD36">
            <v>3.9</v>
          </cell>
        </row>
        <row r="37">
          <cell r="BD37">
            <v>3.9</v>
          </cell>
        </row>
        <row r="38">
          <cell r="BD38">
            <v>3.95</v>
          </cell>
        </row>
        <row r="39">
          <cell r="BD39">
            <v>4</v>
          </cell>
        </row>
        <row r="40">
          <cell r="BD40">
            <v>3.7</v>
          </cell>
        </row>
        <row r="41">
          <cell r="BD41">
            <v>3.9</v>
          </cell>
        </row>
      </sheetData>
      <sheetData sheetId="2">
        <row r="8">
          <cell r="B8">
            <v>0</v>
          </cell>
          <cell r="C8">
            <v>0</v>
          </cell>
          <cell r="D8">
            <v>10</v>
          </cell>
          <cell r="E8">
            <v>0</v>
          </cell>
          <cell r="F8">
            <v>37</v>
          </cell>
          <cell r="G8">
            <v>0</v>
          </cell>
          <cell r="H8">
            <v>5</v>
          </cell>
          <cell r="I8">
            <v>52</v>
          </cell>
          <cell r="J8">
            <v>12</v>
          </cell>
        </row>
        <row r="9">
          <cell r="B9">
            <v>0</v>
          </cell>
          <cell r="C9">
            <v>0</v>
          </cell>
          <cell r="D9">
            <v>77</v>
          </cell>
          <cell r="E9">
            <v>0</v>
          </cell>
          <cell r="F9">
            <v>423</v>
          </cell>
          <cell r="G9">
            <v>0</v>
          </cell>
          <cell r="H9">
            <v>35</v>
          </cell>
          <cell r="I9">
            <v>535</v>
          </cell>
          <cell r="J9">
            <v>120</v>
          </cell>
        </row>
        <row r="10">
          <cell r="B10">
            <v>0</v>
          </cell>
          <cell r="C10">
            <v>0</v>
          </cell>
          <cell r="D10">
            <v>81</v>
          </cell>
          <cell r="E10">
            <v>0</v>
          </cell>
          <cell r="F10">
            <v>429</v>
          </cell>
          <cell r="G10">
            <v>0</v>
          </cell>
          <cell r="H10">
            <v>36</v>
          </cell>
          <cell r="I10">
            <v>546</v>
          </cell>
          <cell r="J10">
            <v>120</v>
          </cell>
        </row>
        <row r="11">
          <cell r="B11">
            <v>0</v>
          </cell>
          <cell r="C11">
            <v>0</v>
          </cell>
          <cell r="D11">
            <v>81</v>
          </cell>
          <cell r="E11">
            <v>0</v>
          </cell>
          <cell r="F11">
            <v>439</v>
          </cell>
          <cell r="G11">
            <v>0</v>
          </cell>
          <cell r="H11">
            <v>39</v>
          </cell>
          <cell r="I11">
            <v>559</v>
          </cell>
          <cell r="J11">
            <v>120</v>
          </cell>
        </row>
        <row r="12">
          <cell r="B12">
            <v>0</v>
          </cell>
          <cell r="C12">
            <v>0</v>
          </cell>
          <cell r="D12">
            <v>67</v>
          </cell>
          <cell r="E12">
            <v>0</v>
          </cell>
          <cell r="F12">
            <v>367</v>
          </cell>
          <cell r="G12">
            <v>0</v>
          </cell>
          <cell r="H12">
            <v>32</v>
          </cell>
          <cell r="I12">
            <v>466</v>
          </cell>
          <cell r="J12">
            <v>120</v>
          </cell>
        </row>
        <row r="13">
          <cell r="B13">
            <v>0</v>
          </cell>
          <cell r="C13">
            <v>0</v>
          </cell>
          <cell r="D13">
            <v>83</v>
          </cell>
          <cell r="E13">
            <v>0</v>
          </cell>
          <cell r="F13">
            <v>430</v>
          </cell>
          <cell r="G13">
            <v>0</v>
          </cell>
          <cell r="H13">
            <v>38</v>
          </cell>
          <cell r="I13">
            <v>551</v>
          </cell>
          <cell r="J13">
            <v>120</v>
          </cell>
        </row>
        <row r="14">
          <cell r="B14">
            <v>0</v>
          </cell>
          <cell r="C14">
            <v>0</v>
          </cell>
          <cell r="D14">
            <v>82</v>
          </cell>
          <cell r="E14">
            <v>0</v>
          </cell>
          <cell r="F14">
            <v>440</v>
          </cell>
          <cell r="G14">
            <v>0</v>
          </cell>
          <cell r="H14">
            <v>38</v>
          </cell>
          <cell r="I14">
            <v>560</v>
          </cell>
          <cell r="J14">
            <v>120</v>
          </cell>
        </row>
        <row r="15">
          <cell r="B15">
            <v>0</v>
          </cell>
          <cell r="C15">
            <v>0</v>
          </cell>
          <cell r="D15">
            <v>79</v>
          </cell>
          <cell r="E15">
            <v>0</v>
          </cell>
          <cell r="F15">
            <v>436</v>
          </cell>
          <cell r="G15">
            <v>0</v>
          </cell>
          <cell r="H15">
            <v>37</v>
          </cell>
          <cell r="I15">
            <v>552</v>
          </cell>
          <cell r="J15">
            <v>120</v>
          </cell>
        </row>
        <row r="16">
          <cell r="B16">
            <v>0</v>
          </cell>
          <cell r="C16">
            <v>0</v>
          </cell>
          <cell r="D16">
            <v>79</v>
          </cell>
          <cell r="E16">
            <v>0</v>
          </cell>
          <cell r="F16">
            <v>427</v>
          </cell>
          <cell r="G16">
            <v>0</v>
          </cell>
          <cell r="H16">
            <v>39</v>
          </cell>
          <cell r="I16">
            <v>545</v>
          </cell>
          <cell r="J16">
            <v>120</v>
          </cell>
        </row>
        <row r="17">
          <cell r="B17">
            <v>0</v>
          </cell>
          <cell r="C17">
            <v>0</v>
          </cell>
          <cell r="D17">
            <v>78</v>
          </cell>
          <cell r="E17">
            <v>0</v>
          </cell>
          <cell r="F17">
            <v>430</v>
          </cell>
          <cell r="G17">
            <v>0</v>
          </cell>
          <cell r="H17">
            <v>39</v>
          </cell>
          <cell r="I17">
            <v>547</v>
          </cell>
          <cell r="J17">
            <v>120</v>
          </cell>
        </row>
        <row r="18">
          <cell r="B18">
            <v>0</v>
          </cell>
          <cell r="C18">
            <v>0</v>
          </cell>
          <cell r="D18">
            <v>78</v>
          </cell>
          <cell r="E18">
            <v>0</v>
          </cell>
          <cell r="F18">
            <v>417</v>
          </cell>
          <cell r="G18">
            <v>0</v>
          </cell>
          <cell r="H18">
            <v>37</v>
          </cell>
          <cell r="I18">
            <v>532</v>
          </cell>
          <cell r="J18">
            <v>120</v>
          </cell>
        </row>
        <row r="19">
          <cell r="B19">
            <v>0</v>
          </cell>
          <cell r="C19">
            <v>0</v>
          </cell>
          <cell r="D19">
            <v>80</v>
          </cell>
          <cell r="E19">
            <v>0</v>
          </cell>
          <cell r="F19">
            <v>413</v>
          </cell>
          <cell r="G19">
            <v>0</v>
          </cell>
          <cell r="H19">
            <v>37</v>
          </cell>
          <cell r="I19">
            <v>530</v>
          </cell>
          <cell r="J19">
            <v>120</v>
          </cell>
        </row>
        <row r="20">
          <cell r="B20">
            <v>0</v>
          </cell>
          <cell r="C20">
            <v>0</v>
          </cell>
          <cell r="D20">
            <v>79</v>
          </cell>
          <cell r="E20">
            <v>0</v>
          </cell>
          <cell r="F20">
            <v>432</v>
          </cell>
          <cell r="G20">
            <v>0</v>
          </cell>
          <cell r="H20">
            <v>37</v>
          </cell>
          <cell r="I20">
            <v>548</v>
          </cell>
          <cell r="J20">
            <v>120</v>
          </cell>
        </row>
        <row r="21">
          <cell r="B21">
            <v>0</v>
          </cell>
          <cell r="C21">
            <v>0</v>
          </cell>
          <cell r="D21">
            <v>84</v>
          </cell>
          <cell r="E21">
            <v>0</v>
          </cell>
          <cell r="F21">
            <v>441</v>
          </cell>
          <cell r="G21">
            <v>0</v>
          </cell>
          <cell r="H21">
            <v>39</v>
          </cell>
          <cell r="I21">
            <v>564</v>
          </cell>
          <cell r="J21">
            <v>120</v>
          </cell>
        </row>
        <row r="22">
          <cell r="B22">
            <v>0</v>
          </cell>
          <cell r="C22">
            <v>0</v>
          </cell>
          <cell r="D22">
            <v>80</v>
          </cell>
          <cell r="E22">
            <v>0</v>
          </cell>
          <cell r="F22">
            <v>428</v>
          </cell>
          <cell r="G22">
            <v>0</v>
          </cell>
          <cell r="H22">
            <v>37</v>
          </cell>
          <cell r="I22">
            <v>545</v>
          </cell>
          <cell r="J22">
            <v>120</v>
          </cell>
        </row>
        <row r="23">
          <cell r="B23">
            <v>0</v>
          </cell>
          <cell r="C23">
            <v>0</v>
          </cell>
          <cell r="D23">
            <v>83</v>
          </cell>
          <cell r="E23">
            <v>0</v>
          </cell>
          <cell r="F23">
            <v>433</v>
          </cell>
          <cell r="G23">
            <v>0</v>
          </cell>
          <cell r="H23">
            <v>39</v>
          </cell>
          <cell r="I23">
            <v>555</v>
          </cell>
          <cell r="J23">
            <v>120</v>
          </cell>
        </row>
        <row r="24">
          <cell r="B24">
            <v>0</v>
          </cell>
          <cell r="C24">
            <v>0</v>
          </cell>
          <cell r="D24">
            <v>83</v>
          </cell>
          <cell r="E24">
            <v>0</v>
          </cell>
          <cell r="F24">
            <v>432</v>
          </cell>
          <cell r="G24">
            <v>0</v>
          </cell>
          <cell r="H24">
            <v>35</v>
          </cell>
          <cell r="I24">
            <v>550</v>
          </cell>
          <cell r="J24">
            <v>120</v>
          </cell>
        </row>
        <row r="25">
          <cell r="B25">
            <v>0</v>
          </cell>
          <cell r="C25">
            <v>0</v>
          </cell>
          <cell r="D25">
            <v>85</v>
          </cell>
          <cell r="E25">
            <v>0</v>
          </cell>
          <cell r="F25">
            <v>442</v>
          </cell>
          <cell r="G25">
            <v>0</v>
          </cell>
          <cell r="H25">
            <v>36</v>
          </cell>
          <cell r="I25">
            <v>563</v>
          </cell>
          <cell r="J25">
            <v>120</v>
          </cell>
        </row>
        <row r="26">
          <cell r="B26">
            <v>0</v>
          </cell>
          <cell r="C26">
            <v>0</v>
          </cell>
          <cell r="D26">
            <v>83</v>
          </cell>
          <cell r="E26">
            <v>0</v>
          </cell>
          <cell r="F26">
            <v>437</v>
          </cell>
          <cell r="G26">
            <v>0</v>
          </cell>
          <cell r="H26">
            <v>35</v>
          </cell>
          <cell r="I26">
            <v>555</v>
          </cell>
          <cell r="J26">
            <v>120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18</v>
          </cell>
          <cell r="D33">
            <v>2</v>
          </cell>
        </row>
        <row r="34">
          <cell r="B34">
            <v>0</v>
          </cell>
          <cell r="D34">
            <v>0</v>
          </cell>
        </row>
        <row r="35">
          <cell r="B35">
            <v>94</v>
          </cell>
          <cell r="D35">
            <v>9</v>
          </cell>
        </row>
        <row r="36">
          <cell r="B36">
            <v>0</v>
          </cell>
          <cell r="D36">
            <v>0</v>
          </cell>
        </row>
        <row r="37">
          <cell r="B37">
            <v>8</v>
          </cell>
          <cell r="D37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s"/>
      <sheetName val="Provider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3.9583333333333335</v>
          </cell>
        </row>
      </sheetData>
      <sheetData sheetId="2">
        <row r="8">
          <cell r="B8">
            <v>0</v>
          </cell>
          <cell r="C8">
            <v>0</v>
          </cell>
          <cell r="D8">
            <v>5</v>
          </cell>
          <cell r="E8">
            <v>0</v>
          </cell>
          <cell r="F8">
            <v>30</v>
          </cell>
          <cell r="G8">
            <v>0</v>
          </cell>
          <cell r="H8">
            <v>0</v>
          </cell>
          <cell r="J8">
            <v>7</v>
          </cell>
        </row>
        <row r="9">
          <cell r="B9">
            <v>0</v>
          </cell>
          <cell r="C9">
            <v>0</v>
          </cell>
          <cell r="D9">
            <v>19</v>
          </cell>
          <cell r="E9">
            <v>5</v>
          </cell>
          <cell r="F9">
            <v>533</v>
          </cell>
          <cell r="G9">
            <v>19</v>
          </cell>
          <cell r="H9">
            <v>5</v>
          </cell>
        </row>
        <row r="10">
          <cell r="B10">
            <v>0</v>
          </cell>
          <cell r="C10">
            <v>0</v>
          </cell>
          <cell r="D10">
            <v>19</v>
          </cell>
          <cell r="E10">
            <v>5</v>
          </cell>
          <cell r="F10">
            <v>519</v>
          </cell>
          <cell r="G10">
            <v>19</v>
          </cell>
          <cell r="H10">
            <v>5</v>
          </cell>
        </row>
        <row r="11">
          <cell r="B11">
            <v>0</v>
          </cell>
          <cell r="C11">
            <v>0</v>
          </cell>
          <cell r="D11">
            <v>19</v>
          </cell>
          <cell r="E11">
            <v>5</v>
          </cell>
          <cell r="F11">
            <v>525</v>
          </cell>
          <cell r="G11">
            <v>19</v>
          </cell>
          <cell r="H11">
            <v>5</v>
          </cell>
        </row>
        <row r="12">
          <cell r="B12">
            <v>0</v>
          </cell>
          <cell r="C12">
            <v>0</v>
          </cell>
          <cell r="D12">
            <v>16</v>
          </cell>
          <cell r="E12">
            <v>2</v>
          </cell>
          <cell r="F12">
            <v>452</v>
          </cell>
          <cell r="G12">
            <v>18</v>
          </cell>
          <cell r="H12">
            <v>5</v>
          </cell>
        </row>
        <row r="13">
          <cell r="B13">
            <v>0</v>
          </cell>
          <cell r="C13">
            <v>0</v>
          </cell>
          <cell r="D13">
            <v>18</v>
          </cell>
          <cell r="E13">
            <v>4</v>
          </cell>
          <cell r="F13">
            <v>526</v>
          </cell>
          <cell r="G13">
            <v>20</v>
          </cell>
          <cell r="H13">
            <v>5</v>
          </cell>
        </row>
        <row r="14">
          <cell r="B14">
            <v>0</v>
          </cell>
          <cell r="C14">
            <v>0</v>
          </cell>
          <cell r="D14">
            <v>19</v>
          </cell>
          <cell r="E14">
            <v>5</v>
          </cell>
          <cell r="F14">
            <v>535</v>
          </cell>
          <cell r="G14">
            <v>20</v>
          </cell>
          <cell r="H14">
            <v>5</v>
          </cell>
        </row>
        <row r="15">
          <cell r="B15">
            <v>0</v>
          </cell>
          <cell r="C15">
            <v>0</v>
          </cell>
          <cell r="D15">
            <v>19</v>
          </cell>
          <cell r="E15">
            <v>4</v>
          </cell>
          <cell r="F15">
            <v>535</v>
          </cell>
          <cell r="G15">
            <v>20</v>
          </cell>
          <cell r="H15">
            <v>5</v>
          </cell>
        </row>
        <row r="16">
          <cell r="B16">
            <v>0</v>
          </cell>
          <cell r="C16">
            <v>0</v>
          </cell>
          <cell r="D16">
            <v>18</v>
          </cell>
          <cell r="E16">
            <v>5</v>
          </cell>
          <cell r="F16">
            <v>535</v>
          </cell>
          <cell r="G16">
            <v>20</v>
          </cell>
          <cell r="H16">
            <v>5</v>
          </cell>
        </row>
        <row r="17">
          <cell r="B17">
            <v>0</v>
          </cell>
          <cell r="C17">
            <v>0</v>
          </cell>
          <cell r="D17">
            <v>18</v>
          </cell>
          <cell r="E17">
            <v>5</v>
          </cell>
          <cell r="F17">
            <v>535</v>
          </cell>
          <cell r="G17">
            <v>20</v>
          </cell>
          <cell r="H17">
            <v>5</v>
          </cell>
        </row>
        <row r="18">
          <cell r="B18">
            <v>0</v>
          </cell>
          <cell r="C18">
            <v>0</v>
          </cell>
          <cell r="D18">
            <v>19</v>
          </cell>
          <cell r="E18">
            <v>5</v>
          </cell>
          <cell r="F18">
            <v>525</v>
          </cell>
          <cell r="G18">
            <v>20</v>
          </cell>
          <cell r="H18">
            <v>5</v>
          </cell>
        </row>
        <row r="19">
          <cell r="B19">
            <v>0</v>
          </cell>
          <cell r="C19">
            <v>0</v>
          </cell>
          <cell r="D19">
            <v>19</v>
          </cell>
          <cell r="E19">
            <v>5</v>
          </cell>
          <cell r="F19">
            <v>524</v>
          </cell>
          <cell r="G19">
            <v>18</v>
          </cell>
          <cell r="H19">
            <v>5</v>
          </cell>
        </row>
        <row r="20">
          <cell r="B20">
            <v>0</v>
          </cell>
          <cell r="C20">
            <v>0</v>
          </cell>
          <cell r="D20">
            <v>19</v>
          </cell>
          <cell r="E20">
            <v>5</v>
          </cell>
          <cell r="F20">
            <v>528</v>
          </cell>
          <cell r="G20">
            <v>20</v>
          </cell>
          <cell r="H20">
            <v>5</v>
          </cell>
        </row>
        <row r="21">
          <cell r="B21">
            <v>0</v>
          </cell>
          <cell r="C21">
            <v>0</v>
          </cell>
          <cell r="D21">
            <v>19</v>
          </cell>
          <cell r="E21">
            <v>5</v>
          </cell>
          <cell r="F21">
            <v>541</v>
          </cell>
          <cell r="G21">
            <v>20</v>
          </cell>
          <cell r="H21">
            <v>5</v>
          </cell>
        </row>
        <row r="22">
          <cell r="B22">
            <v>0</v>
          </cell>
          <cell r="C22">
            <v>0</v>
          </cell>
          <cell r="D22">
            <v>18</v>
          </cell>
          <cell r="E22">
            <v>5</v>
          </cell>
          <cell r="F22">
            <v>524</v>
          </cell>
          <cell r="G22">
            <v>19</v>
          </cell>
          <cell r="H22">
            <v>5</v>
          </cell>
        </row>
        <row r="23">
          <cell r="B23">
            <v>0</v>
          </cell>
          <cell r="C23">
            <v>0</v>
          </cell>
          <cell r="D23">
            <v>19</v>
          </cell>
          <cell r="E23">
            <v>5</v>
          </cell>
          <cell r="F23">
            <v>525</v>
          </cell>
          <cell r="G23">
            <v>19</v>
          </cell>
          <cell r="H23">
            <v>5</v>
          </cell>
        </row>
        <row r="24">
          <cell r="B24">
            <v>0</v>
          </cell>
          <cell r="C24">
            <v>0</v>
          </cell>
          <cell r="D24">
            <v>18</v>
          </cell>
          <cell r="E24">
            <v>5</v>
          </cell>
          <cell r="F24">
            <v>519</v>
          </cell>
          <cell r="G24">
            <v>19</v>
          </cell>
          <cell r="H24">
            <v>5</v>
          </cell>
        </row>
        <row r="25">
          <cell r="B25">
            <v>0</v>
          </cell>
          <cell r="C25">
            <v>0</v>
          </cell>
          <cell r="D25">
            <v>19</v>
          </cell>
          <cell r="E25">
            <v>5</v>
          </cell>
          <cell r="F25">
            <v>535</v>
          </cell>
          <cell r="G25">
            <v>20</v>
          </cell>
          <cell r="H25">
            <v>5</v>
          </cell>
        </row>
        <row r="26">
          <cell r="B26">
            <v>0</v>
          </cell>
          <cell r="C26">
            <v>0</v>
          </cell>
          <cell r="D26">
            <v>17</v>
          </cell>
          <cell r="E26">
            <v>5</v>
          </cell>
          <cell r="F26">
            <v>533</v>
          </cell>
          <cell r="G26">
            <v>19</v>
          </cell>
          <cell r="H26">
            <v>5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4</v>
          </cell>
          <cell r="D33">
            <v>1</v>
          </cell>
        </row>
        <row r="34">
          <cell r="B34">
            <v>1</v>
          </cell>
          <cell r="D34">
            <v>0</v>
          </cell>
        </row>
        <row r="35">
          <cell r="B35">
            <v>110</v>
          </cell>
          <cell r="D35">
            <v>6</v>
          </cell>
        </row>
        <row r="36">
          <cell r="B36">
            <v>4</v>
          </cell>
          <cell r="D36">
            <v>0</v>
          </cell>
        </row>
        <row r="37">
          <cell r="B37">
            <v>1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4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B9">
            <v>5</v>
          </cell>
          <cell r="C9">
            <v>0</v>
          </cell>
          <cell r="D9">
            <v>138</v>
          </cell>
          <cell r="E9">
            <v>0</v>
          </cell>
          <cell r="F9">
            <v>358</v>
          </cell>
          <cell r="G9">
            <v>21</v>
          </cell>
          <cell r="H9">
            <v>14</v>
          </cell>
        </row>
        <row r="10">
          <cell r="B10">
            <v>5</v>
          </cell>
          <cell r="C10">
            <v>0</v>
          </cell>
          <cell r="D10">
            <v>144</v>
          </cell>
          <cell r="E10">
            <v>0</v>
          </cell>
          <cell r="F10">
            <v>369</v>
          </cell>
          <cell r="G10">
            <v>24</v>
          </cell>
          <cell r="H10">
            <v>14</v>
          </cell>
        </row>
        <row r="11">
          <cell r="B11">
            <v>5</v>
          </cell>
          <cell r="C11">
            <v>0</v>
          </cell>
          <cell r="D11">
            <v>146</v>
          </cell>
          <cell r="E11">
            <v>0</v>
          </cell>
          <cell r="F11">
            <v>377</v>
          </cell>
          <cell r="G11">
            <v>22</v>
          </cell>
          <cell r="H11">
            <v>14</v>
          </cell>
        </row>
        <row r="12">
          <cell r="B12">
            <v>5</v>
          </cell>
          <cell r="C12">
            <v>0</v>
          </cell>
          <cell r="D12">
            <v>134</v>
          </cell>
          <cell r="E12">
            <v>0</v>
          </cell>
          <cell r="F12">
            <v>336</v>
          </cell>
          <cell r="G12">
            <v>19</v>
          </cell>
          <cell r="H12">
            <v>14</v>
          </cell>
        </row>
        <row r="13">
          <cell r="B13">
            <v>5</v>
          </cell>
          <cell r="C13">
            <v>0</v>
          </cell>
          <cell r="D13">
            <v>140</v>
          </cell>
          <cell r="E13">
            <v>0</v>
          </cell>
          <cell r="F13">
            <v>363</v>
          </cell>
          <cell r="G13">
            <v>24</v>
          </cell>
          <cell r="H13">
            <v>14</v>
          </cell>
        </row>
        <row r="14">
          <cell r="B14">
            <v>5</v>
          </cell>
          <cell r="C14">
            <v>0</v>
          </cell>
          <cell r="D14">
            <v>151</v>
          </cell>
          <cell r="E14">
            <v>0</v>
          </cell>
          <cell r="F14">
            <v>376</v>
          </cell>
          <cell r="G14">
            <v>22</v>
          </cell>
          <cell r="H14">
            <v>14</v>
          </cell>
        </row>
        <row r="15">
          <cell r="B15">
            <v>5</v>
          </cell>
          <cell r="C15">
            <v>0</v>
          </cell>
          <cell r="D15">
            <v>148</v>
          </cell>
          <cell r="E15">
            <v>0</v>
          </cell>
          <cell r="F15">
            <v>370</v>
          </cell>
          <cell r="G15">
            <v>23</v>
          </cell>
          <cell r="H15">
            <v>14</v>
          </cell>
        </row>
        <row r="16">
          <cell r="B16">
            <v>5</v>
          </cell>
          <cell r="C16">
            <v>0</v>
          </cell>
          <cell r="D16">
            <v>151</v>
          </cell>
          <cell r="E16">
            <v>0</v>
          </cell>
          <cell r="F16">
            <v>376</v>
          </cell>
          <cell r="G16">
            <v>23</v>
          </cell>
          <cell r="H16">
            <v>14</v>
          </cell>
        </row>
        <row r="17">
          <cell r="B17">
            <v>5</v>
          </cell>
          <cell r="C17">
            <v>0</v>
          </cell>
          <cell r="D17">
            <v>151</v>
          </cell>
          <cell r="E17">
            <v>0</v>
          </cell>
          <cell r="F17">
            <v>377</v>
          </cell>
          <cell r="G17">
            <v>22</v>
          </cell>
          <cell r="H17">
            <v>14</v>
          </cell>
        </row>
        <row r="18">
          <cell r="B18">
            <v>5</v>
          </cell>
          <cell r="C18">
            <v>0</v>
          </cell>
          <cell r="D18">
            <v>149</v>
          </cell>
          <cell r="E18">
            <v>0</v>
          </cell>
          <cell r="F18">
            <v>375</v>
          </cell>
          <cell r="G18">
            <v>23</v>
          </cell>
          <cell r="H18">
            <v>14</v>
          </cell>
        </row>
        <row r="19">
          <cell r="B19">
            <v>5</v>
          </cell>
          <cell r="C19">
            <v>0</v>
          </cell>
          <cell r="D19">
            <v>147</v>
          </cell>
          <cell r="E19">
            <v>0</v>
          </cell>
          <cell r="F19">
            <v>368</v>
          </cell>
          <cell r="G19">
            <v>23</v>
          </cell>
          <cell r="H19">
            <v>14</v>
          </cell>
        </row>
        <row r="20">
          <cell r="B20">
            <v>5</v>
          </cell>
          <cell r="C20">
            <v>0</v>
          </cell>
          <cell r="D20">
            <v>149</v>
          </cell>
          <cell r="E20">
            <v>0</v>
          </cell>
          <cell r="F20">
            <v>371</v>
          </cell>
          <cell r="G20">
            <v>24</v>
          </cell>
          <cell r="H20">
            <v>14</v>
          </cell>
        </row>
        <row r="21">
          <cell r="B21">
            <v>5</v>
          </cell>
          <cell r="C21">
            <v>0</v>
          </cell>
          <cell r="D21">
            <v>149</v>
          </cell>
          <cell r="E21">
            <v>0</v>
          </cell>
          <cell r="F21">
            <v>381</v>
          </cell>
          <cell r="G21">
            <v>23</v>
          </cell>
          <cell r="H21">
            <v>14</v>
          </cell>
        </row>
        <row r="22">
          <cell r="B22">
            <v>5</v>
          </cell>
          <cell r="C22">
            <v>0</v>
          </cell>
          <cell r="D22">
            <v>144</v>
          </cell>
          <cell r="E22">
            <v>0</v>
          </cell>
          <cell r="F22">
            <v>374</v>
          </cell>
          <cell r="G22">
            <v>23</v>
          </cell>
          <cell r="H22">
            <v>14</v>
          </cell>
        </row>
        <row r="23">
          <cell r="B23">
            <v>5</v>
          </cell>
          <cell r="C23">
            <v>0</v>
          </cell>
          <cell r="D23">
            <v>143</v>
          </cell>
          <cell r="E23">
            <v>0</v>
          </cell>
          <cell r="F23">
            <v>367</v>
          </cell>
          <cell r="G23">
            <v>24</v>
          </cell>
          <cell r="H23">
            <v>14</v>
          </cell>
        </row>
        <row r="24">
          <cell r="B24">
            <v>5</v>
          </cell>
          <cell r="C24">
            <v>0</v>
          </cell>
          <cell r="D24">
            <v>143</v>
          </cell>
          <cell r="E24">
            <v>0</v>
          </cell>
          <cell r="F24">
            <v>369</v>
          </cell>
          <cell r="G24">
            <v>24</v>
          </cell>
          <cell r="H24">
            <v>14</v>
          </cell>
        </row>
        <row r="25">
          <cell r="B25">
            <v>5</v>
          </cell>
          <cell r="C25">
            <v>0</v>
          </cell>
          <cell r="D25">
            <v>142</v>
          </cell>
          <cell r="E25">
            <v>0</v>
          </cell>
          <cell r="F25">
            <v>375</v>
          </cell>
          <cell r="G25">
            <v>24</v>
          </cell>
          <cell r="H25">
            <v>14</v>
          </cell>
        </row>
        <row r="26">
          <cell r="B26">
            <v>5</v>
          </cell>
          <cell r="C26">
            <v>0</v>
          </cell>
          <cell r="D26">
            <v>146</v>
          </cell>
          <cell r="E26">
            <v>0</v>
          </cell>
          <cell r="F26">
            <v>373</v>
          </cell>
          <cell r="G26">
            <v>24</v>
          </cell>
          <cell r="H26">
            <v>14</v>
          </cell>
        </row>
        <row r="31">
          <cell r="B31">
            <v>1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32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77</v>
          </cell>
          <cell r="D35">
            <v>0</v>
          </cell>
        </row>
        <row r="36">
          <cell r="B36">
            <v>5</v>
          </cell>
          <cell r="D36">
            <v>0</v>
          </cell>
        </row>
        <row r="37">
          <cell r="B37">
            <v>3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s"/>
      <sheetName val="Provider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3.9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B9">
            <v>34</v>
          </cell>
          <cell r="C9">
            <v>10</v>
          </cell>
          <cell r="D9">
            <v>91</v>
          </cell>
          <cell r="E9">
            <v>5</v>
          </cell>
          <cell r="F9">
            <v>279</v>
          </cell>
          <cell r="G9">
            <v>99</v>
          </cell>
          <cell r="H9">
            <v>49</v>
          </cell>
        </row>
        <row r="10">
          <cell r="B10">
            <v>34</v>
          </cell>
          <cell r="C10">
            <v>10</v>
          </cell>
          <cell r="D10">
            <v>99</v>
          </cell>
          <cell r="E10">
            <v>5</v>
          </cell>
          <cell r="F10">
            <v>286</v>
          </cell>
          <cell r="G10">
            <v>106</v>
          </cell>
          <cell r="H10">
            <v>49</v>
          </cell>
        </row>
        <row r="11">
          <cell r="B11">
            <v>34</v>
          </cell>
          <cell r="C11">
            <v>10</v>
          </cell>
          <cell r="D11">
            <v>99</v>
          </cell>
          <cell r="E11">
            <v>5</v>
          </cell>
          <cell r="F11">
            <v>289</v>
          </cell>
          <cell r="G11">
            <v>106</v>
          </cell>
          <cell r="H11">
            <v>49</v>
          </cell>
        </row>
        <row r="12">
          <cell r="B12">
            <v>34</v>
          </cell>
          <cell r="C12">
            <v>10</v>
          </cell>
          <cell r="D12">
            <v>87</v>
          </cell>
          <cell r="E12">
            <v>5</v>
          </cell>
          <cell r="F12">
            <v>278</v>
          </cell>
          <cell r="G12">
            <v>104</v>
          </cell>
          <cell r="H12">
            <v>48</v>
          </cell>
        </row>
        <row r="13">
          <cell r="B13">
            <v>34</v>
          </cell>
          <cell r="C13">
            <v>10</v>
          </cell>
          <cell r="D13">
            <v>98</v>
          </cell>
          <cell r="E13">
            <v>5</v>
          </cell>
          <cell r="F13">
            <v>289</v>
          </cell>
          <cell r="G13">
            <v>105</v>
          </cell>
          <cell r="H13">
            <v>48</v>
          </cell>
        </row>
        <row r="14">
          <cell r="B14">
            <v>34</v>
          </cell>
          <cell r="C14">
            <v>10</v>
          </cell>
          <cell r="D14">
            <v>99</v>
          </cell>
          <cell r="E14">
            <v>5</v>
          </cell>
          <cell r="F14">
            <v>287</v>
          </cell>
          <cell r="G14">
            <v>107</v>
          </cell>
          <cell r="H14">
            <v>48</v>
          </cell>
        </row>
        <row r="15">
          <cell r="B15">
            <v>34</v>
          </cell>
          <cell r="C15">
            <v>10</v>
          </cell>
          <cell r="D15">
            <v>97</v>
          </cell>
          <cell r="E15">
            <v>5</v>
          </cell>
          <cell r="F15">
            <v>285</v>
          </cell>
          <cell r="G15">
            <v>107</v>
          </cell>
          <cell r="H15">
            <v>48</v>
          </cell>
        </row>
        <row r="16">
          <cell r="B16">
            <v>34</v>
          </cell>
          <cell r="C16">
            <v>10</v>
          </cell>
          <cell r="D16">
            <v>96</v>
          </cell>
          <cell r="E16">
            <v>5</v>
          </cell>
          <cell r="F16">
            <v>288</v>
          </cell>
          <cell r="G16">
            <v>107</v>
          </cell>
          <cell r="H16">
            <v>48</v>
          </cell>
        </row>
        <row r="17">
          <cell r="B17">
            <v>34</v>
          </cell>
          <cell r="C17">
            <v>10</v>
          </cell>
          <cell r="D17">
            <v>97</v>
          </cell>
          <cell r="E17">
            <v>5</v>
          </cell>
          <cell r="F17">
            <v>285</v>
          </cell>
          <cell r="G17">
            <v>107</v>
          </cell>
          <cell r="H17">
            <v>48</v>
          </cell>
        </row>
        <row r="18">
          <cell r="B18">
            <v>34</v>
          </cell>
          <cell r="C18">
            <v>10</v>
          </cell>
          <cell r="D18">
            <v>99</v>
          </cell>
          <cell r="E18">
            <v>5</v>
          </cell>
          <cell r="F18">
            <v>286</v>
          </cell>
          <cell r="G18">
            <v>107</v>
          </cell>
          <cell r="H18">
            <v>48</v>
          </cell>
        </row>
        <row r="19">
          <cell r="B19">
            <v>34</v>
          </cell>
          <cell r="C19">
            <v>10</v>
          </cell>
          <cell r="D19">
            <v>97</v>
          </cell>
          <cell r="E19">
            <v>5</v>
          </cell>
          <cell r="F19">
            <v>276</v>
          </cell>
          <cell r="G19">
            <v>106</v>
          </cell>
          <cell r="H19">
            <v>48</v>
          </cell>
        </row>
        <row r="20">
          <cell r="B20">
            <v>34</v>
          </cell>
          <cell r="C20">
            <v>10</v>
          </cell>
          <cell r="D20">
            <v>97</v>
          </cell>
          <cell r="E20">
            <v>5</v>
          </cell>
          <cell r="F20">
            <v>282</v>
          </cell>
          <cell r="G20">
            <v>107</v>
          </cell>
          <cell r="H20">
            <v>48</v>
          </cell>
        </row>
        <row r="21">
          <cell r="B21">
            <v>34</v>
          </cell>
          <cell r="C21">
            <v>10</v>
          </cell>
          <cell r="D21">
            <v>99</v>
          </cell>
          <cell r="E21">
            <v>5</v>
          </cell>
          <cell r="F21">
            <v>290</v>
          </cell>
          <cell r="G21">
            <v>107</v>
          </cell>
          <cell r="H21">
            <v>48</v>
          </cell>
        </row>
        <row r="22">
          <cell r="B22">
            <v>34</v>
          </cell>
          <cell r="C22">
            <v>10</v>
          </cell>
          <cell r="D22">
            <v>99</v>
          </cell>
          <cell r="E22">
            <v>5</v>
          </cell>
          <cell r="F22">
            <v>288</v>
          </cell>
          <cell r="G22">
            <v>107</v>
          </cell>
          <cell r="H22">
            <v>48</v>
          </cell>
        </row>
        <row r="23">
          <cell r="B23">
            <v>34</v>
          </cell>
          <cell r="C23">
            <v>10</v>
          </cell>
          <cell r="D23">
            <v>99</v>
          </cell>
          <cell r="E23">
            <v>5</v>
          </cell>
          <cell r="F23">
            <v>288</v>
          </cell>
          <cell r="G23">
            <v>107</v>
          </cell>
          <cell r="H23">
            <v>48</v>
          </cell>
        </row>
        <row r="24">
          <cell r="B24">
            <v>34</v>
          </cell>
          <cell r="C24">
            <v>10</v>
          </cell>
          <cell r="D24">
            <v>99</v>
          </cell>
          <cell r="E24">
            <v>5</v>
          </cell>
          <cell r="F24">
            <v>289</v>
          </cell>
          <cell r="G24">
            <v>107</v>
          </cell>
          <cell r="H24">
            <v>48</v>
          </cell>
        </row>
        <row r="25">
          <cell r="B25">
            <v>34</v>
          </cell>
          <cell r="C25">
            <v>10</v>
          </cell>
          <cell r="D25">
            <v>99</v>
          </cell>
          <cell r="E25">
            <v>5</v>
          </cell>
          <cell r="F25">
            <v>288</v>
          </cell>
          <cell r="G25">
            <v>107</v>
          </cell>
          <cell r="H25">
            <v>48</v>
          </cell>
        </row>
        <row r="26">
          <cell r="B26">
            <v>34</v>
          </cell>
          <cell r="C26">
            <v>10</v>
          </cell>
          <cell r="D26">
            <v>98</v>
          </cell>
          <cell r="E26">
            <v>5</v>
          </cell>
          <cell r="F26">
            <v>287</v>
          </cell>
          <cell r="G26">
            <v>104</v>
          </cell>
          <cell r="H26">
            <v>48</v>
          </cell>
        </row>
        <row r="31">
          <cell r="B31">
            <v>7</v>
          </cell>
          <cell r="D31">
            <v>0</v>
          </cell>
        </row>
        <row r="32">
          <cell r="B32">
            <v>2</v>
          </cell>
          <cell r="D32">
            <v>0</v>
          </cell>
        </row>
        <row r="33">
          <cell r="B33">
            <v>20</v>
          </cell>
          <cell r="D33">
            <v>0</v>
          </cell>
        </row>
        <row r="34">
          <cell r="B34">
            <v>1</v>
          </cell>
          <cell r="D34">
            <v>0</v>
          </cell>
        </row>
        <row r="35">
          <cell r="B35">
            <v>59</v>
          </cell>
          <cell r="D35">
            <v>0</v>
          </cell>
        </row>
        <row r="36">
          <cell r="B36">
            <v>22</v>
          </cell>
          <cell r="D36">
            <v>0</v>
          </cell>
        </row>
        <row r="37">
          <cell r="B37">
            <v>10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3.65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53</v>
          </cell>
          <cell r="E9">
            <v>5</v>
          </cell>
          <cell r="F9">
            <v>387</v>
          </cell>
          <cell r="G9">
            <v>0</v>
          </cell>
          <cell r="H9">
            <v>4</v>
          </cell>
        </row>
        <row r="10">
          <cell r="B10">
            <v>0</v>
          </cell>
          <cell r="C10">
            <v>0</v>
          </cell>
          <cell r="D10">
            <v>63</v>
          </cell>
          <cell r="E10">
            <v>5</v>
          </cell>
          <cell r="F10">
            <v>401</v>
          </cell>
          <cell r="G10">
            <v>0</v>
          </cell>
          <cell r="H10">
            <v>4</v>
          </cell>
        </row>
        <row r="11">
          <cell r="B11">
            <v>0</v>
          </cell>
          <cell r="C11">
            <v>0</v>
          </cell>
          <cell r="D11">
            <v>61</v>
          </cell>
          <cell r="E11">
            <v>5</v>
          </cell>
          <cell r="F11">
            <v>399</v>
          </cell>
          <cell r="G11">
            <v>0</v>
          </cell>
          <cell r="H11">
            <v>4</v>
          </cell>
        </row>
        <row r="12">
          <cell r="B12">
            <v>0</v>
          </cell>
          <cell r="C12">
            <v>0</v>
          </cell>
          <cell r="D12">
            <v>53</v>
          </cell>
          <cell r="E12">
            <v>5</v>
          </cell>
          <cell r="F12">
            <v>367</v>
          </cell>
          <cell r="G12">
            <v>0</v>
          </cell>
          <cell r="H12">
            <v>4</v>
          </cell>
        </row>
        <row r="13">
          <cell r="B13">
            <v>0</v>
          </cell>
          <cell r="C13">
            <v>0</v>
          </cell>
          <cell r="D13">
            <v>60</v>
          </cell>
          <cell r="E13">
            <v>5</v>
          </cell>
          <cell r="F13">
            <v>386</v>
          </cell>
          <cell r="G13">
            <v>0</v>
          </cell>
          <cell r="H13">
            <v>4</v>
          </cell>
        </row>
        <row r="14">
          <cell r="B14">
            <v>0</v>
          </cell>
          <cell r="C14">
            <v>0</v>
          </cell>
          <cell r="D14">
            <v>63</v>
          </cell>
          <cell r="E14">
            <v>5</v>
          </cell>
          <cell r="F14">
            <v>410</v>
          </cell>
          <cell r="G14">
            <v>0</v>
          </cell>
          <cell r="H14">
            <v>4</v>
          </cell>
        </row>
        <row r="15">
          <cell r="B15">
            <v>0</v>
          </cell>
          <cell r="C15">
            <v>0</v>
          </cell>
          <cell r="D15">
            <v>61</v>
          </cell>
          <cell r="E15">
            <v>5</v>
          </cell>
          <cell r="F15">
            <v>411</v>
          </cell>
          <cell r="G15">
            <v>0</v>
          </cell>
          <cell r="H15">
            <v>4</v>
          </cell>
        </row>
        <row r="16">
          <cell r="B16">
            <v>0</v>
          </cell>
          <cell r="C16">
            <v>0</v>
          </cell>
          <cell r="D16">
            <v>62</v>
          </cell>
          <cell r="E16">
            <v>5</v>
          </cell>
          <cell r="F16">
            <v>412</v>
          </cell>
          <cell r="G16">
            <v>0</v>
          </cell>
          <cell r="H16">
            <v>4</v>
          </cell>
        </row>
        <row r="17">
          <cell r="B17">
            <v>0</v>
          </cell>
          <cell r="C17">
            <v>0</v>
          </cell>
          <cell r="D17">
            <v>64</v>
          </cell>
          <cell r="E17">
            <v>5</v>
          </cell>
          <cell r="F17">
            <v>409</v>
          </cell>
          <cell r="G17">
            <v>0</v>
          </cell>
          <cell r="H17">
            <v>4</v>
          </cell>
        </row>
        <row r="18">
          <cell r="B18">
            <v>0</v>
          </cell>
          <cell r="C18">
            <v>0</v>
          </cell>
          <cell r="D18">
            <v>64</v>
          </cell>
          <cell r="E18">
            <v>5</v>
          </cell>
          <cell r="F18">
            <v>405</v>
          </cell>
          <cell r="G18">
            <v>0</v>
          </cell>
          <cell r="H18">
            <v>4</v>
          </cell>
        </row>
        <row r="19">
          <cell r="B19">
            <v>0</v>
          </cell>
          <cell r="C19">
            <v>0</v>
          </cell>
          <cell r="D19">
            <v>59</v>
          </cell>
          <cell r="E19">
            <v>5</v>
          </cell>
          <cell r="F19">
            <v>398</v>
          </cell>
          <cell r="G19">
            <v>0</v>
          </cell>
          <cell r="H19">
            <v>4</v>
          </cell>
        </row>
        <row r="20">
          <cell r="B20">
            <v>0</v>
          </cell>
          <cell r="C20">
            <v>0</v>
          </cell>
          <cell r="D20">
            <v>59</v>
          </cell>
          <cell r="E20">
            <v>5</v>
          </cell>
          <cell r="F20">
            <v>401</v>
          </cell>
          <cell r="G20">
            <v>0</v>
          </cell>
          <cell r="H20">
            <v>4</v>
          </cell>
        </row>
        <row r="21">
          <cell r="B21">
            <v>0</v>
          </cell>
          <cell r="C21">
            <v>0</v>
          </cell>
          <cell r="D21">
            <v>60</v>
          </cell>
          <cell r="E21">
            <v>5</v>
          </cell>
          <cell r="F21">
            <v>418</v>
          </cell>
          <cell r="G21">
            <v>0</v>
          </cell>
          <cell r="H21">
            <v>4</v>
          </cell>
        </row>
        <row r="22">
          <cell r="B22">
            <v>0</v>
          </cell>
          <cell r="C22">
            <v>0</v>
          </cell>
          <cell r="D22">
            <v>60</v>
          </cell>
          <cell r="E22">
            <v>5</v>
          </cell>
          <cell r="F22">
            <v>410</v>
          </cell>
          <cell r="G22">
            <v>0</v>
          </cell>
          <cell r="H22">
            <v>4</v>
          </cell>
        </row>
        <row r="23">
          <cell r="B23">
            <v>0</v>
          </cell>
          <cell r="C23">
            <v>0</v>
          </cell>
          <cell r="D23">
            <v>61</v>
          </cell>
          <cell r="E23">
            <v>5</v>
          </cell>
          <cell r="F23">
            <v>406</v>
          </cell>
          <cell r="G23">
            <v>0</v>
          </cell>
          <cell r="H23">
            <v>4</v>
          </cell>
        </row>
        <row r="24">
          <cell r="B24">
            <v>0</v>
          </cell>
          <cell r="C24">
            <v>0</v>
          </cell>
          <cell r="D24">
            <v>58</v>
          </cell>
          <cell r="E24">
            <v>5</v>
          </cell>
          <cell r="F24">
            <v>397</v>
          </cell>
          <cell r="G24">
            <v>0</v>
          </cell>
          <cell r="H24">
            <v>4</v>
          </cell>
        </row>
        <row r="25">
          <cell r="B25">
            <v>0</v>
          </cell>
          <cell r="C25">
            <v>0</v>
          </cell>
          <cell r="D25">
            <v>61</v>
          </cell>
          <cell r="E25">
            <v>5</v>
          </cell>
          <cell r="F25">
            <v>409</v>
          </cell>
          <cell r="G25">
            <v>0</v>
          </cell>
          <cell r="H25">
            <v>4</v>
          </cell>
        </row>
        <row r="26">
          <cell r="B26">
            <v>0</v>
          </cell>
          <cell r="C26">
            <v>0</v>
          </cell>
          <cell r="D26">
            <v>61</v>
          </cell>
          <cell r="E26">
            <v>5</v>
          </cell>
          <cell r="F26">
            <v>401</v>
          </cell>
          <cell r="G26">
            <v>0</v>
          </cell>
          <cell r="H26">
            <v>4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15</v>
          </cell>
          <cell r="D33">
            <v>0</v>
          </cell>
        </row>
        <row r="34">
          <cell r="B34">
            <v>1</v>
          </cell>
          <cell r="D34">
            <v>0</v>
          </cell>
        </row>
        <row r="35">
          <cell r="B35">
            <v>89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1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3.625</v>
          </cell>
        </row>
        <row r="15">
          <cell r="BD15">
            <v>3.925925925925926</v>
          </cell>
        </row>
        <row r="16">
          <cell r="BD16">
            <v>3.9629629629629628</v>
          </cell>
        </row>
        <row r="17">
          <cell r="BD17">
            <v>3.9629629629629628</v>
          </cell>
        </row>
        <row r="18">
          <cell r="BD18">
            <v>3.9629629629629628</v>
          </cell>
        </row>
        <row r="19">
          <cell r="BD19">
            <v>3.9629629629629628</v>
          </cell>
        </row>
        <row r="20">
          <cell r="BD20">
            <v>3.9629629629629628</v>
          </cell>
        </row>
        <row r="21">
          <cell r="BD21">
            <v>3.9567901234567895</v>
          </cell>
        </row>
        <row r="34">
          <cell r="BD34">
            <v>3.95</v>
          </cell>
        </row>
        <row r="35">
          <cell r="BD35">
            <v>3.95</v>
          </cell>
        </row>
        <row r="36">
          <cell r="BD36">
            <v>3.95</v>
          </cell>
        </row>
        <row r="37">
          <cell r="BD37">
            <v>3.95</v>
          </cell>
        </row>
        <row r="38">
          <cell r="BD38">
            <v>3.95</v>
          </cell>
        </row>
        <row r="39">
          <cell r="BD39">
            <v>3.95</v>
          </cell>
        </row>
        <row r="40">
          <cell r="BD40">
            <v>3.9499999999999997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30</v>
          </cell>
          <cell r="C9">
            <v>10</v>
          </cell>
          <cell r="D9">
            <v>119</v>
          </cell>
          <cell r="E9">
            <v>10</v>
          </cell>
          <cell r="F9">
            <v>258</v>
          </cell>
          <cell r="G9">
            <v>72</v>
          </cell>
          <cell r="H9">
            <v>56</v>
          </cell>
          <cell r="I9">
            <v>555</v>
          </cell>
          <cell r="J9">
            <v>120</v>
          </cell>
        </row>
        <row r="10">
          <cell r="B10">
            <v>30</v>
          </cell>
          <cell r="C10">
            <v>10</v>
          </cell>
          <cell r="D10">
            <v>122</v>
          </cell>
          <cell r="E10">
            <v>10</v>
          </cell>
          <cell r="F10">
            <v>271</v>
          </cell>
          <cell r="G10">
            <v>79</v>
          </cell>
          <cell r="H10">
            <v>58</v>
          </cell>
          <cell r="I10">
            <v>580</v>
          </cell>
          <cell r="J10">
            <v>120</v>
          </cell>
        </row>
        <row r="11">
          <cell r="B11">
            <v>30</v>
          </cell>
          <cell r="C11">
            <v>10</v>
          </cell>
          <cell r="D11">
            <v>123</v>
          </cell>
          <cell r="E11">
            <v>10</v>
          </cell>
          <cell r="F11">
            <v>277</v>
          </cell>
          <cell r="G11">
            <v>80</v>
          </cell>
          <cell r="H11">
            <v>59</v>
          </cell>
          <cell r="I11">
            <v>589</v>
          </cell>
          <cell r="J11">
            <v>120</v>
          </cell>
        </row>
        <row r="12">
          <cell r="B12">
            <v>30</v>
          </cell>
          <cell r="C12">
            <v>10</v>
          </cell>
          <cell r="D12">
            <v>119</v>
          </cell>
          <cell r="E12">
            <v>10</v>
          </cell>
          <cell r="F12">
            <v>265</v>
          </cell>
          <cell r="G12">
            <v>76</v>
          </cell>
          <cell r="H12">
            <v>58</v>
          </cell>
          <cell r="I12">
            <v>568</v>
          </cell>
          <cell r="J12">
            <v>120</v>
          </cell>
        </row>
        <row r="13">
          <cell r="B13">
            <v>30</v>
          </cell>
          <cell r="C13">
            <v>10</v>
          </cell>
          <cell r="D13">
            <v>123</v>
          </cell>
          <cell r="E13">
            <v>10</v>
          </cell>
          <cell r="F13">
            <v>273</v>
          </cell>
          <cell r="G13">
            <v>80</v>
          </cell>
          <cell r="H13">
            <v>57</v>
          </cell>
          <cell r="I13">
            <v>583</v>
          </cell>
          <cell r="J13">
            <v>120</v>
          </cell>
        </row>
        <row r="14">
          <cell r="B14">
            <v>30</v>
          </cell>
          <cell r="C14">
            <v>10</v>
          </cell>
          <cell r="D14">
            <v>124</v>
          </cell>
          <cell r="E14">
            <v>10</v>
          </cell>
          <cell r="F14">
            <v>276</v>
          </cell>
          <cell r="G14">
            <v>80</v>
          </cell>
          <cell r="H14">
            <v>57</v>
          </cell>
          <cell r="I14">
            <v>587</v>
          </cell>
          <cell r="J14">
            <v>120</v>
          </cell>
        </row>
        <row r="15">
          <cell r="B15">
            <v>30</v>
          </cell>
          <cell r="C15">
            <v>10</v>
          </cell>
          <cell r="D15">
            <v>124</v>
          </cell>
          <cell r="E15">
            <v>10</v>
          </cell>
          <cell r="F15">
            <v>275</v>
          </cell>
          <cell r="G15">
            <v>78</v>
          </cell>
          <cell r="H15">
            <v>59</v>
          </cell>
          <cell r="I15">
            <v>586</v>
          </cell>
          <cell r="J15">
            <v>120</v>
          </cell>
        </row>
        <row r="16">
          <cell r="B16">
            <v>30</v>
          </cell>
          <cell r="C16">
            <v>10</v>
          </cell>
          <cell r="D16">
            <v>124</v>
          </cell>
          <cell r="E16">
            <v>10</v>
          </cell>
          <cell r="F16">
            <v>275</v>
          </cell>
          <cell r="G16">
            <v>79</v>
          </cell>
          <cell r="H16">
            <v>59</v>
          </cell>
          <cell r="I16">
            <v>587</v>
          </cell>
          <cell r="J16">
            <v>120</v>
          </cell>
        </row>
        <row r="17">
          <cell r="B17">
            <v>30</v>
          </cell>
          <cell r="C17">
            <v>10</v>
          </cell>
          <cell r="D17">
            <v>124</v>
          </cell>
          <cell r="E17">
            <v>10</v>
          </cell>
          <cell r="F17">
            <v>274</v>
          </cell>
          <cell r="G17">
            <v>80</v>
          </cell>
          <cell r="H17">
            <v>59</v>
          </cell>
          <cell r="I17">
            <v>587</v>
          </cell>
          <cell r="J17">
            <v>120</v>
          </cell>
        </row>
        <row r="18">
          <cell r="B18">
            <v>30</v>
          </cell>
          <cell r="C18">
            <v>10</v>
          </cell>
          <cell r="D18">
            <v>124</v>
          </cell>
          <cell r="E18">
            <v>10</v>
          </cell>
          <cell r="F18">
            <v>274</v>
          </cell>
          <cell r="G18">
            <v>79</v>
          </cell>
          <cell r="H18">
            <v>59</v>
          </cell>
          <cell r="I18">
            <v>586</v>
          </cell>
          <cell r="J18">
            <v>120</v>
          </cell>
        </row>
        <row r="19">
          <cell r="B19">
            <v>30</v>
          </cell>
          <cell r="C19">
            <v>10</v>
          </cell>
          <cell r="D19">
            <v>122</v>
          </cell>
          <cell r="E19">
            <v>10</v>
          </cell>
          <cell r="F19">
            <v>273</v>
          </cell>
          <cell r="G19">
            <v>76</v>
          </cell>
          <cell r="H19">
            <v>58</v>
          </cell>
          <cell r="I19">
            <v>579</v>
          </cell>
          <cell r="J19">
            <v>120</v>
          </cell>
        </row>
        <row r="20">
          <cell r="B20">
            <v>30</v>
          </cell>
          <cell r="C20">
            <v>10</v>
          </cell>
          <cell r="D20">
            <v>122</v>
          </cell>
          <cell r="E20">
            <v>10</v>
          </cell>
          <cell r="F20">
            <v>272</v>
          </cell>
          <cell r="G20">
            <v>76</v>
          </cell>
          <cell r="H20">
            <v>58</v>
          </cell>
          <cell r="I20">
            <v>578</v>
          </cell>
          <cell r="J20">
            <v>120</v>
          </cell>
        </row>
        <row r="21">
          <cell r="B21">
            <v>30</v>
          </cell>
          <cell r="C21">
            <v>10</v>
          </cell>
          <cell r="D21">
            <v>124</v>
          </cell>
          <cell r="E21">
            <v>10</v>
          </cell>
          <cell r="F21">
            <v>276</v>
          </cell>
          <cell r="G21">
            <v>79</v>
          </cell>
          <cell r="H21">
            <v>59</v>
          </cell>
          <cell r="I21">
            <v>588</v>
          </cell>
          <cell r="J21">
            <v>120</v>
          </cell>
        </row>
        <row r="22">
          <cell r="B22">
            <v>30</v>
          </cell>
          <cell r="C22">
            <v>10</v>
          </cell>
          <cell r="D22">
            <v>124</v>
          </cell>
          <cell r="E22">
            <v>10</v>
          </cell>
          <cell r="F22">
            <v>274</v>
          </cell>
          <cell r="G22">
            <v>79</v>
          </cell>
          <cell r="H22">
            <v>59</v>
          </cell>
          <cell r="I22">
            <v>586</v>
          </cell>
          <cell r="J22">
            <v>120</v>
          </cell>
        </row>
        <row r="23">
          <cell r="B23">
            <v>30</v>
          </cell>
          <cell r="C23">
            <v>10</v>
          </cell>
          <cell r="D23">
            <v>124</v>
          </cell>
          <cell r="E23">
            <v>10</v>
          </cell>
          <cell r="F23">
            <v>274</v>
          </cell>
          <cell r="G23">
            <v>79</v>
          </cell>
          <cell r="H23">
            <v>59</v>
          </cell>
          <cell r="I23">
            <v>586</v>
          </cell>
          <cell r="J23">
            <v>120</v>
          </cell>
        </row>
        <row r="24">
          <cell r="B24">
            <v>30</v>
          </cell>
          <cell r="C24">
            <v>10</v>
          </cell>
          <cell r="D24">
            <v>124</v>
          </cell>
          <cell r="E24">
            <v>10</v>
          </cell>
          <cell r="F24">
            <v>272</v>
          </cell>
          <cell r="G24">
            <v>80</v>
          </cell>
          <cell r="H24">
            <v>58</v>
          </cell>
          <cell r="I24">
            <v>584</v>
          </cell>
          <cell r="J24">
            <v>120</v>
          </cell>
        </row>
        <row r="25">
          <cell r="B25">
            <v>30</v>
          </cell>
          <cell r="C25">
            <v>10</v>
          </cell>
          <cell r="D25">
            <v>122</v>
          </cell>
          <cell r="E25">
            <v>10</v>
          </cell>
          <cell r="F25">
            <v>274</v>
          </cell>
          <cell r="G25">
            <v>77</v>
          </cell>
          <cell r="H25">
            <v>58</v>
          </cell>
          <cell r="I25">
            <v>581</v>
          </cell>
          <cell r="J25">
            <v>120</v>
          </cell>
        </row>
        <row r="26">
          <cell r="B26">
            <v>30</v>
          </cell>
          <cell r="C26">
            <v>10</v>
          </cell>
          <cell r="D26">
            <v>123</v>
          </cell>
          <cell r="E26">
            <v>10</v>
          </cell>
          <cell r="F26">
            <v>274</v>
          </cell>
          <cell r="G26">
            <v>79</v>
          </cell>
          <cell r="H26">
            <v>58</v>
          </cell>
          <cell r="I26">
            <v>584</v>
          </cell>
          <cell r="J26">
            <v>120</v>
          </cell>
        </row>
        <row r="31">
          <cell r="B31">
            <v>6</v>
          </cell>
          <cell r="D31">
            <v>0</v>
          </cell>
        </row>
        <row r="32">
          <cell r="B32">
            <v>2</v>
          </cell>
          <cell r="D32">
            <v>0</v>
          </cell>
        </row>
        <row r="33">
          <cell r="B33">
            <v>25</v>
          </cell>
          <cell r="D33">
            <v>0</v>
          </cell>
        </row>
        <row r="34">
          <cell r="B34">
            <v>2</v>
          </cell>
          <cell r="D34">
            <v>0</v>
          </cell>
        </row>
        <row r="35">
          <cell r="B35">
            <v>57</v>
          </cell>
          <cell r="D35">
            <v>0</v>
          </cell>
        </row>
        <row r="36">
          <cell r="B36">
            <v>16</v>
          </cell>
          <cell r="D36">
            <v>0</v>
          </cell>
        </row>
        <row r="37">
          <cell r="B37">
            <v>12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3.95</v>
          </cell>
        </row>
        <row r="41">
          <cell r="BD41">
            <v>3.9416666666666664</v>
          </cell>
        </row>
      </sheetData>
      <sheetData sheetId="2">
        <row r="8">
          <cell r="B8">
            <v>0</v>
          </cell>
        </row>
        <row r="9">
          <cell r="B9">
            <v>10</v>
          </cell>
          <cell r="C9">
            <v>0</v>
          </cell>
          <cell r="D9">
            <v>95</v>
          </cell>
          <cell r="E9">
            <v>0</v>
          </cell>
          <cell r="F9">
            <v>290</v>
          </cell>
          <cell r="G9">
            <v>105</v>
          </cell>
          <cell r="H9">
            <v>29</v>
          </cell>
        </row>
        <row r="10">
          <cell r="B10">
            <v>10</v>
          </cell>
          <cell r="C10">
            <v>0</v>
          </cell>
          <cell r="D10">
            <v>96</v>
          </cell>
          <cell r="E10">
            <v>0</v>
          </cell>
          <cell r="F10">
            <v>300</v>
          </cell>
          <cell r="G10">
            <v>103</v>
          </cell>
          <cell r="H10">
            <v>32</v>
          </cell>
        </row>
        <row r="11">
          <cell r="B11">
            <v>10</v>
          </cell>
          <cell r="C11">
            <v>0</v>
          </cell>
          <cell r="D11">
            <v>96</v>
          </cell>
          <cell r="E11">
            <v>0</v>
          </cell>
          <cell r="F11">
            <v>303</v>
          </cell>
          <cell r="G11">
            <v>103</v>
          </cell>
          <cell r="H11">
            <v>32</v>
          </cell>
        </row>
        <row r="12">
          <cell r="B12">
            <v>10</v>
          </cell>
          <cell r="C12">
            <v>0</v>
          </cell>
          <cell r="D12">
            <v>93</v>
          </cell>
          <cell r="E12">
            <v>0</v>
          </cell>
          <cell r="F12">
            <v>277</v>
          </cell>
          <cell r="G12">
            <v>100</v>
          </cell>
          <cell r="H12">
            <v>29</v>
          </cell>
        </row>
        <row r="13">
          <cell r="B13">
            <v>10</v>
          </cell>
          <cell r="C13">
            <v>0</v>
          </cell>
          <cell r="D13">
            <v>94</v>
          </cell>
          <cell r="E13">
            <v>0</v>
          </cell>
          <cell r="F13">
            <v>297</v>
          </cell>
          <cell r="G13">
            <v>102</v>
          </cell>
          <cell r="H13">
            <v>32</v>
          </cell>
        </row>
        <row r="14">
          <cell r="B14">
            <v>10</v>
          </cell>
          <cell r="C14">
            <v>0</v>
          </cell>
          <cell r="D14">
            <v>95</v>
          </cell>
          <cell r="E14">
            <v>0</v>
          </cell>
          <cell r="F14">
            <v>297</v>
          </cell>
          <cell r="G14">
            <v>102</v>
          </cell>
          <cell r="H14">
            <v>32</v>
          </cell>
        </row>
        <row r="15">
          <cell r="B15">
            <v>10</v>
          </cell>
          <cell r="C15">
            <v>0</v>
          </cell>
          <cell r="D15">
            <v>96</v>
          </cell>
          <cell r="E15">
            <v>0</v>
          </cell>
          <cell r="F15">
            <v>297</v>
          </cell>
          <cell r="G15">
            <v>102</v>
          </cell>
          <cell r="H15">
            <v>32</v>
          </cell>
        </row>
        <row r="16">
          <cell r="B16">
            <v>10</v>
          </cell>
          <cell r="C16">
            <v>0</v>
          </cell>
          <cell r="D16">
            <v>93</v>
          </cell>
          <cell r="E16">
            <v>0</v>
          </cell>
          <cell r="F16">
            <v>292</v>
          </cell>
          <cell r="G16">
            <v>103</v>
          </cell>
          <cell r="H16">
            <v>32</v>
          </cell>
        </row>
        <row r="17">
          <cell r="B17">
            <v>10</v>
          </cell>
          <cell r="C17">
            <v>0</v>
          </cell>
          <cell r="D17">
            <v>94</v>
          </cell>
          <cell r="E17">
            <v>0</v>
          </cell>
          <cell r="F17">
            <v>294</v>
          </cell>
          <cell r="G17">
            <v>104</v>
          </cell>
          <cell r="H17">
            <v>32</v>
          </cell>
        </row>
        <row r="18">
          <cell r="B18">
            <v>10</v>
          </cell>
          <cell r="C18">
            <v>0</v>
          </cell>
          <cell r="D18">
            <v>96</v>
          </cell>
          <cell r="E18">
            <v>0</v>
          </cell>
          <cell r="F18">
            <v>288</v>
          </cell>
          <cell r="G18">
            <v>101</v>
          </cell>
          <cell r="H18">
            <v>32</v>
          </cell>
        </row>
        <row r="19">
          <cell r="B19">
            <v>10</v>
          </cell>
          <cell r="C19">
            <v>0</v>
          </cell>
          <cell r="D19">
            <v>97</v>
          </cell>
          <cell r="E19">
            <v>0</v>
          </cell>
          <cell r="F19">
            <v>291</v>
          </cell>
          <cell r="G19">
            <v>105</v>
          </cell>
          <cell r="H19">
            <v>32</v>
          </cell>
        </row>
        <row r="20">
          <cell r="B20">
            <v>10</v>
          </cell>
          <cell r="C20">
            <v>0</v>
          </cell>
          <cell r="D20">
            <v>97</v>
          </cell>
          <cell r="E20">
            <v>0</v>
          </cell>
          <cell r="F20">
            <v>296</v>
          </cell>
          <cell r="G20">
            <v>103</v>
          </cell>
          <cell r="H20">
            <v>32</v>
          </cell>
        </row>
        <row r="21">
          <cell r="B21">
            <v>10</v>
          </cell>
          <cell r="C21">
            <v>0</v>
          </cell>
          <cell r="D21">
            <v>97</v>
          </cell>
          <cell r="E21">
            <v>0</v>
          </cell>
          <cell r="F21">
            <v>303</v>
          </cell>
          <cell r="G21">
            <v>105</v>
          </cell>
          <cell r="H21">
            <v>32</v>
          </cell>
        </row>
        <row r="22">
          <cell r="B22">
            <v>10</v>
          </cell>
          <cell r="C22">
            <v>0</v>
          </cell>
          <cell r="D22">
            <v>96</v>
          </cell>
          <cell r="E22">
            <v>0</v>
          </cell>
          <cell r="F22">
            <v>301</v>
          </cell>
          <cell r="G22">
            <v>102</v>
          </cell>
          <cell r="H22">
            <v>32</v>
          </cell>
        </row>
        <row r="23">
          <cell r="B23">
            <v>10</v>
          </cell>
          <cell r="C23">
            <v>0</v>
          </cell>
          <cell r="D23">
            <v>95</v>
          </cell>
          <cell r="E23">
            <v>0</v>
          </cell>
          <cell r="F23">
            <v>306</v>
          </cell>
          <cell r="G23">
            <v>101</v>
          </cell>
          <cell r="H23">
            <v>32</v>
          </cell>
        </row>
        <row r="24">
          <cell r="B24">
            <v>10</v>
          </cell>
          <cell r="C24">
            <v>0</v>
          </cell>
          <cell r="D24">
            <v>92</v>
          </cell>
          <cell r="E24">
            <v>0</v>
          </cell>
          <cell r="F24">
            <v>299</v>
          </cell>
          <cell r="G24">
            <v>103</v>
          </cell>
          <cell r="H24">
            <v>32</v>
          </cell>
        </row>
        <row r="25">
          <cell r="B25">
            <v>10</v>
          </cell>
          <cell r="C25">
            <v>0</v>
          </cell>
          <cell r="D25">
            <v>93</v>
          </cell>
          <cell r="E25">
            <v>0</v>
          </cell>
          <cell r="F25">
            <v>294</v>
          </cell>
          <cell r="G25">
            <v>98</v>
          </cell>
          <cell r="H25">
            <v>32</v>
          </cell>
        </row>
        <row r="26">
          <cell r="B26">
            <v>10</v>
          </cell>
          <cell r="C26">
            <v>0</v>
          </cell>
          <cell r="D26">
            <v>95</v>
          </cell>
          <cell r="E26">
            <v>0</v>
          </cell>
          <cell r="F26">
            <v>296</v>
          </cell>
          <cell r="G26">
            <v>104</v>
          </cell>
          <cell r="H26">
            <v>32</v>
          </cell>
        </row>
        <row r="31">
          <cell r="B31">
            <v>2</v>
          </cell>
        </row>
        <row r="32">
          <cell r="B32">
            <v>0</v>
          </cell>
        </row>
        <row r="33">
          <cell r="B33">
            <v>21</v>
          </cell>
        </row>
        <row r="34">
          <cell r="B34">
            <v>0</v>
          </cell>
        </row>
        <row r="35">
          <cell r="B35">
            <v>66</v>
          </cell>
        </row>
        <row r="36">
          <cell r="B36">
            <v>23</v>
          </cell>
        </row>
        <row r="37">
          <cell r="B37">
            <v>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3.8333333333333335</v>
          </cell>
        </row>
        <row r="11">
          <cell r="BD11">
            <v>3.8888888888888893</v>
          </cell>
        </row>
      </sheetData>
      <sheetData sheetId="2">
        <row r="8">
          <cell r="B8">
            <v>0</v>
          </cell>
          <cell r="C8">
            <v>0</v>
          </cell>
          <cell r="D8">
            <v>5</v>
          </cell>
          <cell r="E8">
            <v>0</v>
          </cell>
          <cell r="F8">
            <v>14</v>
          </cell>
          <cell r="G8">
            <v>0</v>
          </cell>
          <cell r="H8">
            <v>0</v>
          </cell>
          <cell r="J8">
            <v>4</v>
          </cell>
        </row>
        <row r="9">
          <cell r="B9">
            <v>0</v>
          </cell>
          <cell r="C9">
            <v>0</v>
          </cell>
          <cell r="D9">
            <v>5</v>
          </cell>
          <cell r="E9">
            <v>5</v>
          </cell>
          <cell r="F9">
            <v>34</v>
          </cell>
          <cell r="G9">
            <v>0</v>
          </cell>
          <cell r="H9">
            <v>5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5</v>
          </cell>
          <cell r="F10">
            <v>35</v>
          </cell>
          <cell r="G10">
            <v>0</v>
          </cell>
          <cell r="H10">
            <v>5</v>
          </cell>
        </row>
        <row r="11">
          <cell r="B11">
            <v>0</v>
          </cell>
          <cell r="C11">
            <v>0</v>
          </cell>
          <cell r="D11">
            <v>5</v>
          </cell>
          <cell r="E11">
            <v>4</v>
          </cell>
          <cell r="F11">
            <v>35</v>
          </cell>
          <cell r="G11">
            <v>0</v>
          </cell>
          <cell r="H11">
            <v>5</v>
          </cell>
        </row>
        <row r="12">
          <cell r="B12">
            <v>0</v>
          </cell>
          <cell r="C12">
            <v>0</v>
          </cell>
          <cell r="D12">
            <v>5</v>
          </cell>
          <cell r="E12">
            <v>5</v>
          </cell>
          <cell r="F12">
            <v>35</v>
          </cell>
          <cell r="G12">
            <v>0</v>
          </cell>
          <cell r="H12">
            <v>5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5</v>
          </cell>
          <cell r="F13">
            <v>33</v>
          </cell>
          <cell r="G13">
            <v>0</v>
          </cell>
          <cell r="H13">
            <v>5</v>
          </cell>
        </row>
        <row r="14">
          <cell r="B14">
            <v>0</v>
          </cell>
          <cell r="C14">
            <v>0</v>
          </cell>
          <cell r="D14">
            <v>5</v>
          </cell>
          <cell r="E14">
            <v>5</v>
          </cell>
          <cell r="F14">
            <v>35</v>
          </cell>
          <cell r="G14">
            <v>0</v>
          </cell>
          <cell r="H14">
            <v>5</v>
          </cell>
        </row>
        <row r="15">
          <cell r="B15">
            <v>0</v>
          </cell>
          <cell r="C15">
            <v>0</v>
          </cell>
          <cell r="D15">
            <v>5</v>
          </cell>
          <cell r="E15">
            <v>5</v>
          </cell>
          <cell r="F15">
            <v>31</v>
          </cell>
          <cell r="G15">
            <v>0</v>
          </cell>
          <cell r="H15">
            <v>5</v>
          </cell>
        </row>
        <row r="16">
          <cell r="B16">
            <v>0</v>
          </cell>
          <cell r="C16">
            <v>0</v>
          </cell>
          <cell r="D16">
            <v>5</v>
          </cell>
          <cell r="E16">
            <v>5</v>
          </cell>
          <cell r="F16">
            <v>35</v>
          </cell>
          <cell r="G16">
            <v>0</v>
          </cell>
          <cell r="H16">
            <v>5</v>
          </cell>
        </row>
        <row r="17">
          <cell r="B17">
            <v>0</v>
          </cell>
          <cell r="C17">
            <v>0</v>
          </cell>
          <cell r="D17">
            <v>5</v>
          </cell>
          <cell r="E17">
            <v>5</v>
          </cell>
          <cell r="F17">
            <v>35</v>
          </cell>
          <cell r="G17">
            <v>0</v>
          </cell>
          <cell r="H17">
            <v>5</v>
          </cell>
        </row>
        <row r="18">
          <cell r="B18">
            <v>0</v>
          </cell>
          <cell r="C18">
            <v>0</v>
          </cell>
          <cell r="D18">
            <v>5</v>
          </cell>
          <cell r="E18">
            <v>5</v>
          </cell>
          <cell r="F18">
            <v>35</v>
          </cell>
          <cell r="G18">
            <v>0</v>
          </cell>
          <cell r="H18">
            <v>5</v>
          </cell>
        </row>
        <row r="19">
          <cell r="B19">
            <v>0</v>
          </cell>
          <cell r="C19">
            <v>0</v>
          </cell>
          <cell r="D19">
            <v>5</v>
          </cell>
          <cell r="E19">
            <v>5</v>
          </cell>
          <cell r="F19">
            <v>35</v>
          </cell>
          <cell r="G19">
            <v>0</v>
          </cell>
          <cell r="H19">
            <v>5</v>
          </cell>
        </row>
        <row r="20">
          <cell r="B20">
            <v>0</v>
          </cell>
          <cell r="C20">
            <v>0</v>
          </cell>
          <cell r="D20">
            <v>5</v>
          </cell>
          <cell r="E20">
            <v>5</v>
          </cell>
          <cell r="F20">
            <v>35</v>
          </cell>
          <cell r="G20">
            <v>0</v>
          </cell>
          <cell r="H20">
            <v>5</v>
          </cell>
        </row>
        <row r="21">
          <cell r="B21">
            <v>0</v>
          </cell>
          <cell r="C21">
            <v>0</v>
          </cell>
          <cell r="D21">
            <v>5</v>
          </cell>
          <cell r="E21">
            <v>5</v>
          </cell>
          <cell r="F21">
            <v>35</v>
          </cell>
          <cell r="G21">
            <v>0</v>
          </cell>
          <cell r="H21">
            <v>5</v>
          </cell>
        </row>
        <row r="22">
          <cell r="B22">
            <v>0</v>
          </cell>
          <cell r="C22">
            <v>0</v>
          </cell>
          <cell r="D22">
            <v>5</v>
          </cell>
          <cell r="E22">
            <v>5</v>
          </cell>
          <cell r="F22">
            <v>33</v>
          </cell>
          <cell r="G22">
            <v>0</v>
          </cell>
          <cell r="H22">
            <v>5</v>
          </cell>
        </row>
        <row r="23">
          <cell r="B23">
            <v>0</v>
          </cell>
          <cell r="C23">
            <v>0</v>
          </cell>
          <cell r="D23">
            <v>5</v>
          </cell>
          <cell r="E23">
            <v>5</v>
          </cell>
          <cell r="F23">
            <v>33</v>
          </cell>
          <cell r="G23">
            <v>0</v>
          </cell>
          <cell r="H23">
            <v>5</v>
          </cell>
        </row>
        <row r="24">
          <cell r="B24">
            <v>0</v>
          </cell>
          <cell r="C24">
            <v>0</v>
          </cell>
          <cell r="D24">
            <v>5</v>
          </cell>
          <cell r="E24">
            <v>5</v>
          </cell>
          <cell r="F24">
            <v>33</v>
          </cell>
          <cell r="G24">
            <v>0</v>
          </cell>
          <cell r="H24">
            <v>5</v>
          </cell>
        </row>
        <row r="25">
          <cell r="B25">
            <v>0</v>
          </cell>
          <cell r="C25">
            <v>0</v>
          </cell>
          <cell r="D25">
            <v>5</v>
          </cell>
          <cell r="E25">
            <v>5</v>
          </cell>
          <cell r="F25">
            <v>34</v>
          </cell>
          <cell r="G25">
            <v>0</v>
          </cell>
          <cell r="H25">
            <v>5</v>
          </cell>
        </row>
        <row r="26">
          <cell r="B26">
            <v>0</v>
          </cell>
          <cell r="C26">
            <v>0</v>
          </cell>
          <cell r="D26">
            <v>5</v>
          </cell>
          <cell r="E26">
            <v>5</v>
          </cell>
          <cell r="F26">
            <v>35</v>
          </cell>
          <cell r="G26">
            <v>0</v>
          </cell>
          <cell r="H26">
            <v>5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1</v>
          </cell>
          <cell r="D33">
            <v>1</v>
          </cell>
        </row>
        <row r="34">
          <cell r="B34">
            <v>1</v>
          </cell>
          <cell r="D34">
            <v>0</v>
          </cell>
        </row>
        <row r="35">
          <cell r="B35">
            <v>7</v>
          </cell>
          <cell r="D35">
            <v>3</v>
          </cell>
        </row>
        <row r="36">
          <cell r="B36">
            <v>0</v>
          </cell>
          <cell r="D36">
            <v>0</v>
          </cell>
        </row>
        <row r="37">
          <cell r="B37">
            <v>1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3.95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14</v>
          </cell>
          <cell r="C9">
            <v>0</v>
          </cell>
          <cell r="D9">
            <v>124</v>
          </cell>
          <cell r="E9">
            <v>0</v>
          </cell>
          <cell r="F9">
            <v>342</v>
          </cell>
          <cell r="G9">
            <v>9</v>
          </cell>
          <cell r="H9">
            <v>27</v>
          </cell>
          <cell r="I9">
            <v>516</v>
          </cell>
          <cell r="J9">
            <v>120</v>
          </cell>
        </row>
        <row r="10">
          <cell r="B10">
            <v>14</v>
          </cell>
          <cell r="C10">
            <v>0</v>
          </cell>
          <cell r="D10">
            <v>133</v>
          </cell>
          <cell r="E10">
            <v>0</v>
          </cell>
          <cell r="F10">
            <v>355</v>
          </cell>
          <cell r="G10">
            <v>10</v>
          </cell>
          <cell r="H10">
            <v>28</v>
          </cell>
          <cell r="I10">
            <v>540</v>
          </cell>
          <cell r="J10">
            <v>120</v>
          </cell>
        </row>
        <row r="11">
          <cell r="B11">
            <v>13</v>
          </cell>
          <cell r="C11">
            <v>0</v>
          </cell>
          <cell r="D11">
            <v>134</v>
          </cell>
          <cell r="E11">
            <v>0</v>
          </cell>
          <cell r="F11">
            <v>357</v>
          </cell>
          <cell r="G11">
            <v>10</v>
          </cell>
          <cell r="H11">
            <v>27</v>
          </cell>
          <cell r="I11">
            <v>541</v>
          </cell>
          <cell r="J11">
            <v>120</v>
          </cell>
        </row>
        <row r="12">
          <cell r="B12">
            <v>13</v>
          </cell>
          <cell r="C12">
            <v>0</v>
          </cell>
          <cell r="D12">
            <v>114</v>
          </cell>
          <cell r="E12">
            <v>0</v>
          </cell>
          <cell r="F12">
            <v>313</v>
          </cell>
          <cell r="G12">
            <v>8</v>
          </cell>
          <cell r="H12">
            <v>22</v>
          </cell>
          <cell r="I12">
            <v>470</v>
          </cell>
          <cell r="J12">
            <v>120</v>
          </cell>
        </row>
        <row r="13">
          <cell r="B13">
            <v>14</v>
          </cell>
          <cell r="C13">
            <v>0</v>
          </cell>
          <cell r="D13">
            <v>121</v>
          </cell>
          <cell r="E13">
            <v>0</v>
          </cell>
          <cell r="F13">
            <v>337</v>
          </cell>
          <cell r="G13">
            <v>10</v>
          </cell>
          <cell r="H13">
            <v>25</v>
          </cell>
          <cell r="I13">
            <v>507</v>
          </cell>
          <cell r="J13">
            <v>120</v>
          </cell>
        </row>
        <row r="14">
          <cell r="B14">
            <v>14</v>
          </cell>
          <cell r="C14">
            <v>0</v>
          </cell>
          <cell r="D14">
            <v>138</v>
          </cell>
          <cell r="E14">
            <v>0</v>
          </cell>
          <cell r="F14">
            <v>368</v>
          </cell>
          <cell r="G14">
            <v>8</v>
          </cell>
          <cell r="H14">
            <v>29</v>
          </cell>
          <cell r="I14">
            <v>557</v>
          </cell>
          <cell r="J14">
            <v>120</v>
          </cell>
        </row>
        <row r="15">
          <cell r="B15">
            <v>13</v>
          </cell>
          <cell r="C15">
            <v>0</v>
          </cell>
          <cell r="D15">
            <v>133</v>
          </cell>
          <cell r="E15">
            <v>0</v>
          </cell>
          <cell r="F15">
            <v>365</v>
          </cell>
          <cell r="G15">
            <v>8</v>
          </cell>
          <cell r="H15">
            <v>30</v>
          </cell>
          <cell r="I15">
            <v>549</v>
          </cell>
          <cell r="J15">
            <v>120</v>
          </cell>
        </row>
        <row r="16">
          <cell r="B16">
            <v>13</v>
          </cell>
          <cell r="C16">
            <v>0</v>
          </cell>
          <cell r="D16">
            <v>138</v>
          </cell>
          <cell r="E16">
            <v>0</v>
          </cell>
          <cell r="F16">
            <v>370</v>
          </cell>
          <cell r="G16">
            <v>8</v>
          </cell>
          <cell r="H16">
            <v>30</v>
          </cell>
          <cell r="I16">
            <v>559</v>
          </cell>
          <cell r="J16">
            <v>120</v>
          </cell>
        </row>
        <row r="17">
          <cell r="B17">
            <v>14</v>
          </cell>
          <cell r="C17">
            <v>0</v>
          </cell>
          <cell r="D17">
            <v>139</v>
          </cell>
          <cell r="E17">
            <v>0</v>
          </cell>
          <cell r="F17">
            <v>369</v>
          </cell>
          <cell r="G17">
            <v>9</v>
          </cell>
          <cell r="H17">
            <v>30</v>
          </cell>
          <cell r="I17">
            <v>561</v>
          </cell>
          <cell r="J17">
            <v>120</v>
          </cell>
        </row>
        <row r="18">
          <cell r="B18">
            <v>14</v>
          </cell>
          <cell r="C18">
            <v>0</v>
          </cell>
          <cell r="D18">
            <v>134</v>
          </cell>
          <cell r="E18">
            <v>0</v>
          </cell>
          <cell r="F18">
            <v>365</v>
          </cell>
          <cell r="G18">
            <v>10</v>
          </cell>
          <cell r="H18">
            <v>30</v>
          </cell>
          <cell r="I18">
            <v>553</v>
          </cell>
          <cell r="J18">
            <v>120</v>
          </cell>
        </row>
        <row r="19">
          <cell r="B19">
            <v>14</v>
          </cell>
          <cell r="C19">
            <v>0</v>
          </cell>
          <cell r="D19">
            <v>129</v>
          </cell>
          <cell r="E19">
            <v>0</v>
          </cell>
          <cell r="F19">
            <v>355</v>
          </cell>
          <cell r="G19">
            <v>10</v>
          </cell>
          <cell r="H19">
            <v>29</v>
          </cell>
          <cell r="I19">
            <v>537</v>
          </cell>
          <cell r="J19">
            <v>120</v>
          </cell>
        </row>
        <row r="20">
          <cell r="B20">
            <v>13</v>
          </cell>
          <cell r="C20">
            <v>0</v>
          </cell>
          <cell r="D20">
            <v>131</v>
          </cell>
          <cell r="E20">
            <v>0</v>
          </cell>
          <cell r="F20">
            <v>359</v>
          </cell>
          <cell r="G20">
            <v>10</v>
          </cell>
          <cell r="H20">
            <v>30</v>
          </cell>
          <cell r="I20">
            <v>543</v>
          </cell>
          <cell r="J20">
            <v>120</v>
          </cell>
        </row>
        <row r="21">
          <cell r="B21">
            <v>14</v>
          </cell>
          <cell r="C21">
            <v>0</v>
          </cell>
          <cell r="D21">
            <v>135</v>
          </cell>
          <cell r="E21">
            <v>0</v>
          </cell>
          <cell r="F21">
            <v>368</v>
          </cell>
          <cell r="G21">
            <v>10</v>
          </cell>
          <cell r="H21">
            <v>30</v>
          </cell>
          <cell r="I21">
            <v>557</v>
          </cell>
          <cell r="J21">
            <v>120</v>
          </cell>
        </row>
        <row r="22">
          <cell r="B22">
            <v>14</v>
          </cell>
          <cell r="C22">
            <v>0</v>
          </cell>
          <cell r="D22">
            <v>133</v>
          </cell>
          <cell r="E22">
            <v>0</v>
          </cell>
          <cell r="F22">
            <v>359</v>
          </cell>
          <cell r="G22">
            <v>10</v>
          </cell>
          <cell r="H22">
            <v>29</v>
          </cell>
          <cell r="I22">
            <v>545</v>
          </cell>
          <cell r="J22">
            <v>120</v>
          </cell>
        </row>
        <row r="23">
          <cell r="B23">
            <v>14</v>
          </cell>
          <cell r="C23">
            <v>0</v>
          </cell>
          <cell r="D23">
            <v>133</v>
          </cell>
          <cell r="E23">
            <v>0</v>
          </cell>
          <cell r="F23">
            <v>361</v>
          </cell>
          <cell r="G23">
            <v>10</v>
          </cell>
          <cell r="H23">
            <v>29</v>
          </cell>
          <cell r="I23">
            <v>547</v>
          </cell>
          <cell r="J23">
            <v>120</v>
          </cell>
        </row>
        <row r="24">
          <cell r="B24">
            <v>14</v>
          </cell>
          <cell r="C24">
            <v>0</v>
          </cell>
          <cell r="D24">
            <v>131</v>
          </cell>
          <cell r="E24">
            <v>0</v>
          </cell>
          <cell r="F24">
            <v>355</v>
          </cell>
          <cell r="G24">
            <v>10</v>
          </cell>
          <cell r="H24">
            <v>28</v>
          </cell>
          <cell r="I24">
            <v>538</v>
          </cell>
          <cell r="J24">
            <v>120</v>
          </cell>
        </row>
        <row r="25">
          <cell r="B25">
            <v>14</v>
          </cell>
          <cell r="C25">
            <v>0</v>
          </cell>
          <cell r="D25">
            <v>134</v>
          </cell>
          <cell r="E25">
            <v>0</v>
          </cell>
          <cell r="F25">
            <v>361</v>
          </cell>
          <cell r="G25">
            <v>10</v>
          </cell>
          <cell r="H25">
            <v>29</v>
          </cell>
          <cell r="I25">
            <v>548</v>
          </cell>
          <cell r="J25">
            <v>120</v>
          </cell>
        </row>
        <row r="26">
          <cell r="B26">
            <v>14</v>
          </cell>
          <cell r="C26">
            <v>0</v>
          </cell>
          <cell r="D26">
            <v>135</v>
          </cell>
          <cell r="E26">
            <v>0</v>
          </cell>
          <cell r="F26">
            <v>360</v>
          </cell>
          <cell r="G26">
            <v>10</v>
          </cell>
          <cell r="H26">
            <v>30</v>
          </cell>
          <cell r="I26">
            <v>549</v>
          </cell>
          <cell r="J26">
            <v>120</v>
          </cell>
        </row>
        <row r="31">
          <cell r="B31">
            <v>3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30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79</v>
          </cell>
          <cell r="D35">
            <v>0</v>
          </cell>
        </row>
        <row r="36">
          <cell r="B36">
            <v>2</v>
          </cell>
          <cell r="D36">
            <v>0</v>
          </cell>
        </row>
        <row r="37">
          <cell r="B37">
            <v>6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/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27</v>
          </cell>
          <cell r="E9">
            <v>0</v>
          </cell>
          <cell r="F9">
            <v>264</v>
          </cell>
          <cell r="G9">
            <v>39</v>
          </cell>
          <cell r="H9">
            <v>35</v>
          </cell>
          <cell r="I9">
            <v>365</v>
          </cell>
          <cell r="J9">
            <v>80</v>
          </cell>
        </row>
        <row r="10">
          <cell r="B10">
            <v>0</v>
          </cell>
          <cell r="C10">
            <v>0</v>
          </cell>
          <cell r="D10">
            <v>26</v>
          </cell>
          <cell r="E10">
            <v>0</v>
          </cell>
          <cell r="F10">
            <v>266</v>
          </cell>
          <cell r="G10">
            <v>38</v>
          </cell>
          <cell r="H10">
            <v>31</v>
          </cell>
          <cell r="I10">
            <v>361</v>
          </cell>
          <cell r="J10">
            <v>80</v>
          </cell>
        </row>
        <row r="11">
          <cell r="B11">
            <v>0</v>
          </cell>
          <cell r="C11">
            <v>0</v>
          </cell>
          <cell r="D11">
            <v>28</v>
          </cell>
          <cell r="E11">
            <v>0</v>
          </cell>
          <cell r="F11">
            <v>275</v>
          </cell>
          <cell r="G11">
            <v>40</v>
          </cell>
          <cell r="H11">
            <v>33</v>
          </cell>
          <cell r="I11">
            <v>376</v>
          </cell>
          <cell r="J11">
            <v>80</v>
          </cell>
        </row>
        <row r="12">
          <cell r="B12">
            <v>0</v>
          </cell>
          <cell r="C12">
            <v>0</v>
          </cell>
          <cell r="D12">
            <v>27</v>
          </cell>
          <cell r="E12">
            <v>0</v>
          </cell>
          <cell r="F12">
            <v>261</v>
          </cell>
          <cell r="G12">
            <v>40</v>
          </cell>
          <cell r="H12">
            <v>29</v>
          </cell>
          <cell r="I12">
            <v>357</v>
          </cell>
          <cell r="J12">
            <v>80</v>
          </cell>
        </row>
        <row r="13">
          <cell r="B13">
            <v>0</v>
          </cell>
          <cell r="C13">
            <v>0</v>
          </cell>
          <cell r="D13">
            <v>27</v>
          </cell>
          <cell r="E13">
            <v>0</v>
          </cell>
          <cell r="F13">
            <v>266</v>
          </cell>
          <cell r="G13">
            <v>40</v>
          </cell>
          <cell r="H13">
            <v>35</v>
          </cell>
          <cell r="I13">
            <v>368</v>
          </cell>
          <cell r="J13">
            <v>80</v>
          </cell>
        </row>
        <row r="14">
          <cell r="B14">
            <v>0</v>
          </cell>
          <cell r="C14">
            <v>0</v>
          </cell>
          <cell r="D14">
            <v>28</v>
          </cell>
          <cell r="E14">
            <v>0</v>
          </cell>
          <cell r="F14">
            <v>268</v>
          </cell>
          <cell r="G14">
            <v>40</v>
          </cell>
          <cell r="H14">
            <v>35</v>
          </cell>
          <cell r="I14">
            <v>371</v>
          </cell>
          <cell r="J14">
            <v>80</v>
          </cell>
        </row>
        <row r="15">
          <cell r="B15">
            <v>0</v>
          </cell>
          <cell r="C15">
            <v>0</v>
          </cell>
          <cell r="D15">
            <v>28</v>
          </cell>
          <cell r="E15">
            <v>0</v>
          </cell>
          <cell r="F15">
            <v>270</v>
          </cell>
          <cell r="G15">
            <v>40</v>
          </cell>
          <cell r="H15">
            <v>35</v>
          </cell>
          <cell r="I15">
            <v>373</v>
          </cell>
          <cell r="J15">
            <v>80</v>
          </cell>
        </row>
        <row r="16">
          <cell r="B16">
            <v>0</v>
          </cell>
          <cell r="C16">
            <v>0</v>
          </cell>
          <cell r="D16">
            <v>28</v>
          </cell>
          <cell r="E16">
            <v>0</v>
          </cell>
          <cell r="F16">
            <v>273</v>
          </cell>
          <cell r="G16">
            <v>40</v>
          </cell>
          <cell r="H16">
            <v>35</v>
          </cell>
          <cell r="I16">
            <v>376</v>
          </cell>
          <cell r="J16">
            <v>80</v>
          </cell>
        </row>
        <row r="17">
          <cell r="B17">
            <v>0</v>
          </cell>
          <cell r="C17">
            <v>0</v>
          </cell>
          <cell r="D17">
            <v>28</v>
          </cell>
          <cell r="E17">
            <v>0</v>
          </cell>
          <cell r="F17">
            <v>273</v>
          </cell>
          <cell r="G17">
            <v>40</v>
          </cell>
          <cell r="H17">
            <v>35</v>
          </cell>
          <cell r="I17">
            <v>376</v>
          </cell>
          <cell r="J17">
            <v>80</v>
          </cell>
        </row>
        <row r="18">
          <cell r="B18">
            <v>0</v>
          </cell>
          <cell r="C18">
            <v>0</v>
          </cell>
          <cell r="D18">
            <v>28</v>
          </cell>
          <cell r="E18">
            <v>0</v>
          </cell>
          <cell r="F18">
            <v>270</v>
          </cell>
          <cell r="G18">
            <v>40</v>
          </cell>
          <cell r="H18">
            <v>32</v>
          </cell>
          <cell r="I18">
            <v>370</v>
          </cell>
          <cell r="J18">
            <v>80</v>
          </cell>
        </row>
        <row r="19">
          <cell r="B19">
            <v>0</v>
          </cell>
          <cell r="C19">
            <v>0</v>
          </cell>
          <cell r="D19">
            <v>28</v>
          </cell>
          <cell r="E19">
            <v>0</v>
          </cell>
          <cell r="F19">
            <v>270</v>
          </cell>
          <cell r="G19">
            <v>40</v>
          </cell>
          <cell r="H19">
            <v>34</v>
          </cell>
          <cell r="I19">
            <v>372</v>
          </cell>
          <cell r="J19">
            <v>80</v>
          </cell>
        </row>
        <row r="20">
          <cell r="B20">
            <v>0</v>
          </cell>
          <cell r="C20">
            <v>0</v>
          </cell>
          <cell r="D20">
            <v>28</v>
          </cell>
          <cell r="E20">
            <v>0</v>
          </cell>
          <cell r="F20">
            <v>267</v>
          </cell>
          <cell r="G20">
            <v>40</v>
          </cell>
          <cell r="H20">
            <v>32</v>
          </cell>
          <cell r="I20">
            <v>367</v>
          </cell>
          <cell r="J20">
            <v>80</v>
          </cell>
        </row>
        <row r="21">
          <cell r="B21">
            <v>0</v>
          </cell>
          <cell r="C21">
            <v>0</v>
          </cell>
          <cell r="D21">
            <v>28</v>
          </cell>
          <cell r="E21">
            <v>0</v>
          </cell>
          <cell r="F21">
            <v>269</v>
          </cell>
          <cell r="G21">
            <v>40</v>
          </cell>
          <cell r="H21">
            <v>35</v>
          </cell>
          <cell r="I21">
            <v>372</v>
          </cell>
          <cell r="J21">
            <v>80</v>
          </cell>
        </row>
        <row r="22">
          <cell r="B22">
            <v>0</v>
          </cell>
          <cell r="C22">
            <v>0</v>
          </cell>
          <cell r="D22">
            <v>28</v>
          </cell>
          <cell r="E22">
            <v>0</v>
          </cell>
          <cell r="F22">
            <v>266</v>
          </cell>
          <cell r="G22">
            <v>38</v>
          </cell>
          <cell r="H22">
            <v>35</v>
          </cell>
          <cell r="I22">
            <v>367</v>
          </cell>
          <cell r="J22">
            <v>80</v>
          </cell>
        </row>
        <row r="23">
          <cell r="B23">
            <v>0</v>
          </cell>
          <cell r="C23">
            <v>0</v>
          </cell>
          <cell r="D23">
            <v>28</v>
          </cell>
          <cell r="E23">
            <v>0</v>
          </cell>
          <cell r="F23">
            <v>273</v>
          </cell>
          <cell r="G23">
            <v>38</v>
          </cell>
          <cell r="H23">
            <v>33</v>
          </cell>
          <cell r="I23">
            <v>372</v>
          </cell>
          <cell r="J23">
            <v>80</v>
          </cell>
        </row>
        <row r="24">
          <cell r="B24">
            <v>0</v>
          </cell>
          <cell r="C24">
            <v>0</v>
          </cell>
          <cell r="D24">
            <v>29</v>
          </cell>
          <cell r="E24">
            <v>0</v>
          </cell>
          <cell r="F24">
            <v>277</v>
          </cell>
          <cell r="G24">
            <v>38</v>
          </cell>
          <cell r="H24">
            <v>33</v>
          </cell>
          <cell r="I24">
            <v>377</v>
          </cell>
          <cell r="J24">
            <v>80</v>
          </cell>
        </row>
        <row r="25">
          <cell r="B25">
            <v>0</v>
          </cell>
          <cell r="C25">
            <v>0</v>
          </cell>
          <cell r="D25">
            <v>29</v>
          </cell>
          <cell r="E25">
            <v>0</v>
          </cell>
          <cell r="F25">
            <v>277</v>
          </cell>
          <cell r="G25">
            <v>40</v>
          </cell>
          <cell r="H25">
            <v>33</v>
          </cell>
          <cell r="I25">
            <v>379</v>
          </cell>
          <cell r="J25">
            <v>80</v>
          </cell>
        </row>
        <row r="26">
          <cell r="B26">
            <v>0</v>
          </cell>
          <cell r="C26">
            <v>0</v>
          </cell>
          <cell r="D26">
            <v>29</v>
          </cell>
          <cell r="E26">
            <v>0</v>
          </cell>
          <cell r="F26">
            <v>274</v>
          </cell>
          <cell r="G26">
            <v>40</v>
          </cell>
          <cell r="H26">
            <v>33</v>
          </cell>
          <cell r="I26">
            <v>376</v>
          </cell>
          <cell r="J26">
            <v>80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6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59</v>
          </cell>
          <cell r="D35">
            <v>0</v>
          </cell>
        </row>
        <row r="36">
          <cell r="B36">
            <v>8</v>
          </cell>
          <cell r="D36">
            <v>0</v>
          </cell>
        </row>
        <row r="37">
          <cell r="B37">
            <v>7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s"/>
      <sheetName val="Provider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4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29</v>
          </cell>
          <cell r="G8">
            <v>0</v>
          </cell>
          <cell r="H8">
            <v>0</v>
          </cell>
          <cell r="I8">
            <v>29</v>
          </cell>
          <cell r="J8">
            <v>6</v>
          </cell>
        </row>
        <row r="9">
          <cell r="B9">
            <v>4</v>
          </cell>
          <cell r="C9">
            <v>0</v>
          </cell>
          <cell r="D9">
            <v>36</v>
          </cell>
          <cell r="E9">
            <v>0</v>
          </cell>
          <cell r="F9">
            <v>365</v>
          </cell>
          <cell r="G9">
            <v>8</v>
          </cell>
          <cell r="H9">
            <v>17</v>
          </cell>
          <cell r="I9">
            <v>430</v>
          </cell>
          <cell r="J9">
            <v>110</v>
          </cell>
        </row>
        <row r="10">
          <cell r="B10">
            <v>3</v>
          </cell>
          <cell r="C10">
            <v>0</v>
          </cell>
          <cell r="D10">
            <v>45</v>
          </cell>
          <cell r="E10">
            <v>0</v>
          </cell>
          <cell r="F10">
            <v>417</v>
          </cell>
          <cell r="G10">
            <v>12</v>
          </cell>
          <cell r="H10">
            <v>18</v>
          </cell>
          <cell r="I10">
            <v>495</v>
          </cell>
          <cell r="J10">
            <v>110</v>
          </cell>
        </row>
        <row r="11">
          <cell r="B11">
            <v>4</v>
          </cell>
          <cell r="C11">
            <v>0</v>
          </cell>
          <cell r="D11">
            <v>45</v>
          </cell>
          <cell r="E11">
            <v>0</v>
          </cell>
          <cell r="F11">
            <v>478</v>
          </cell>
          <cell r="G11">
            <v>9</v>
          </cell>
          <cell r="H11">
            <v>19</v>
          </cell>
          <cell r="I11">
            <v>555</v>
          </cell>
          <cell r="J11">
            <v>110</v>
          </cell>
        </row>
        <row r="12">
          <cell r="B12">
            <v>4</v>
          </cell>
          <cell r="C12">
            <v>0</v>
          </cell>
          <cell r="D12">
            <v>39</v>
          </cell>
          <cell r="E12">
            <v>0</v>
          </cell>
          <cell r="F12">
            <v>320</v>
          </cell>
          <cell r="G12">
            <v>5</v>
          </cell>
          <cell r="H12">
            <v>16</v>
          </cell>
          <cell r="I12">
            <v>384</v>
          </cell>
          <cell r="J12">
            <v>110</v>
          </cell>
        </row>
        <row r="13">
          <cell r="B13">
            <v>3</v>
          </cell>
          <cell r="C13">
            <v>0</v>
          </cell>
          <cell r="D13">
            <v>44</v>
          </cell>
          <cell r="E13">
            <v>0</v>
          </cell>
          <cell r="F13">
            <v>416</v>
          </cell>
          <cell r="G13">
            <v>9</v>
          </cell>
          <cell r="H13">
            <v>17</v>
          </cell>
          <cell r="I13">
            <v>489</v>
          </cell>
          <cell r="J13">
            <v>110</v>
          </cell>
        </row>
        <row r="14">
          <cell r="B14">
            <v>3</v>
          </cell>
          <cell r="C14">
            <v>0</v>
          </cell>
          <cell r="D14">
            <v>44</v>
          </cell>
          <cell r="E14">
            <v>0</v>
          </cell>
          <cell r="F14">
            <v>433</v>
          </cell>
          <cell r="G14">
            <v>12</v>
          </cell>
          <cell r="H14">
            <v>17</v>
          </cell>
          <cell r="I14">
            <v>509</v>
          </cell>
          <cell r="J14">
            <v>110</v>
          </cell>
        </row>
        <row r="15">
          <cell r="B15">
            <v>3</v>
          </cell>
          <cell r="C15">
            <v>0</v>
          </cell>
          <cell r="D15">
            <v>48</v>
          </cell>
          <cell r="E15">
            <v>0</v>
          </cell>
          <cell r="F15">
            <v>437</v>
          </cell>
          <cell r="G15">
            <v>9</v>
          </cell>
          <cell r="H15">
            <v>19</v>
          </cell>
          <cell r="I15">
            <v>516</v>
          </cell>
          <cell r="J15">
            <v>110</v>
          </cell>
        </row>
        <row r="16">
          <cell r="B16">
            <v>4</v>
          </cell>
          <cell r="C16">
            <v>0</v>
          </cell>
          <cell r="D16">
            <v>46</v>
          </cell>
          <cell r="E16">
            <v>0</v>
          </cell>
          <cell r="F16">
            <v>434</v>
          </cell>
          <cell r="G16">
            <v>11</v>
          </cell>
          <cell r="H16">
            <v>18</v>
          </cell>
          <cell r="I16">
            <v>513</v>
          </cell>
          <cell r="J16">
            <v>110</v>
          </cell>
        </row>
        <row r="17">
          <cell r="B17">
            <v>4</v>
          </cell>
          <cell r="C17">
            <v>0</v>
          </cell>
          <cell r="D17">
            <v>44</v>
          </cell>
          <cell r="E17">
            <v>0</v>
          </cell>
          <cell r="F17">
            <v>437</v>
          </cell>
          <cell r="G17">
            <v>10</v>
          </cell>
          <cell r="H17">
            <v>19</v>
          </cell>
          <cell r="I17">
            <v>514</v>
          </cell>
          <cell r="J17">
            <v>110</v>
          </cell>
        </row>
        <row r="18">
          <cell r="B18">
            <v>3</v>
          </cell>
          <cell r="C18">
            <v>0</v>
          </cell>
          <cell r="D18">
            <v>43</v>
          </cell>
          <cell r="E18">
            <v>0</v>
          </cell>
          <cell r="F18">
            <v>422</v>
          </cell>
          <cell r="G18">
            <v>12</v>
          </cell>
          <cell r="H18">
            <v>18</v>
          </cell>
          <cell r="I18">
            <v>498</v>
          </cell>
          <cell r="J18">
            <v>110</v>
          </cell>
        </row>
        <row r="19">
          <cell r="B19">
            <v>4</v>
          </cell>
          <cell r="C19">
            <v>0</v>
          </cell>
          <cell r="D19">
            <v>43</v>
          </cell>
          <cell r="E19">
            <v>0</v>
          </cell>
          <cell r="F19">
            <v>419</v>
          </cell>
          <cell r="G19">
            <v>7</v>
          </cell>
          <cell r="H19">
            <v>18</v>
          </cell>
          <cell r="I19">
            <v>491</v>
          </cell>
          <cell r="J19">
            <v>110</v>
          </cell>
        </row>
        <row r="20">
          <cell r="B20">
            <v>4</v>
          </cell>
          <cell r="C20">
            <v>0</v>
          </cell>
          <cell r="D20">
            <v>44</v>
          </cell>
          <cell r="E20">
            <v>0</v>
          </cell>
          <cell r="F20">
            <v>417</v>
          </cell>
          <cell r="G20">
            <v>5</v>
          </cell>
          <cell r="H20">
            <v>16</v>
          </cell>
          <cell r="I20">
            <v>486</v>
          </cell>
          <cell r="J20">
            <v>110</v>
          </cell>
        </row>
        <row r="21">
          <cell r="B21">
            <v>3</v>
          </cell>
          <cell r="C21">
            <v>0</v>
          </cell>
          <cell r="D21">
            <v>47</v>
          </cell>
          <cell r="E21">
            <v>0</v>
          </cell>
          <cell r="F21">
            <v>436</v>
          </cell>
          <cell r="G21">
            <v>12</v>
          </cell>
          <cell r="H21">
            <v>19</v>
          </cell>
          <cell r="I21">
            <v>517</v>
          </cell>
          <cell r="J21">
            <v>110</v>
          </cell>
        </row>
        <row r="22">
          <cell r="B22">
            <v>3</v>
          </cell>
          <cell r="C22">
            <v>0</v>
          </cell>
          <cell r="D22">
            <v>42</v>
          </cell>
          <cell r="E22">
            <v>0</v>
          </cell>
          <cell r="F22">
            <v>415</v>
          </cell>
          <cell r="G22">
            <v>12</v>
          </cell>
          <cell r="H22">
            <v>15</v>
          </cell>
          <cell r="I22">
            <v>487</v>
          </cell>
          <cell r="J22">
            <v>110</v>
          </cell>
        </row>
        <row r="23">
          <cell r="B23">
            <v>3</v>
          </cell>
          <cell r="C23">
            <v>0</v>
          </cell>
          <cell r="D23">
            <v>42</v>
          </cell>
          <cell r="E23">
            <v>0</v>
          </cell>
          <cell r="F23">
            <v>415</v>
          </cell>
          <cell r="G23">
            <v>11</v>
          </cell>
          <cell r="H23">
            <v>15</v>
          </cell>
          <cell r="I23">
            <v>486</v>
          </cell>
          <cell r="J23">
            <v>110</v>
          </cell>
        </row>
        <row r="24">
          <cell r="B24">
            <v>3</v>
          </cell>
          <cell r="C24">
            <v>0</v>
          </cell>
          <cell r="D24">
            <v>46</v>
          </cell>
          <cell r="E24">
            <v>0</v>
          </cell>
          <cell r="F24">
            <v>433</v>
          </cell>
          <cell r="G24">
            <v>11</v>
          </cell>
          <cell r="H24">
            <v>19</v>
          </cell>
          <cell r="I24">
            <v>512</v>
          </cell>
          <cell r="J24">
            <v>110</v>
          </cell>
        </row>
        <row r="25">
          <cell r="B25">
            <v>4</v>
          </cell>
          <cell r="C25">
            <v>0</v>
          </cell>
          <cell r="D25">
            <v>47</v>
          </cell>
          <cell r="E25">
            <v>0</v>
          </cell>
          <cell r="F25">
            <v>431</v>
          </cell>
          <cell r="G25">
            <v>6</v>
          </cell>
          <cell r="H25">
            <v>19</v>
          </cell>
          <cell r="I25">
            <v>507</v>
          </cell>
          <cell r="J25">
            <v>110</v>
          </cell>
        </row>
        <row r="26">
          <cell r="B26">
            <v>3</v>
          </cell>
          <cell r="C26">
            <v>0</v>
          </cell>
          <cell r="D26">
            <v>43</v>
          </cell>
          <cell r="E26">
            <v>0</v>
          </cell>
          <cell r="F26">
            <v>427</v>
          </cell>
          <cell r="G26">
            <v>7</v>
          </cell>
          <cell r="H26">
            <v>18</v>
          </cell>
          <cell r="I26">
            <v>498</v>
          </cell>
          <cell r="J26">
            <v>110</v>
          </cell>
        </row>
        <row r="31">
          <cell r="B31">
            <v>1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10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92</v>
          </cell>
          <cell r="D35">
            <v>6</v>
          </cell>
        </row>
        <row r="36">
          <cell r="B36">
            <v>3</v>
          </cell>
          <cell r="D36">
            <v>0</v>
          </cell>
        </row>
        <row r="37">
          <cell r="B37">
            <v>4</v>
          </cell>
          <cell r="D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"/>
      <sheetName val="Providers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  <sheetName val="Organization"/>
    </sheetNames>
    <sheetDataSet>
      <sheetData sheetId="0"/>
      <sheetData sheetId="1">
        <row r="5">
          <cell r="BD5">
            <v>3.95</v>
          </cell>
        </row>
      </sheetData>
      <sheetData sheetId="2">
        <row r="9">
          <cell r="B9">
            <v>5</v>
          </cell>
          <cell r="C9">
            <v>0</v>
          </cell>
          <cell r="D9">
            <v>60</v>
          </cell>
          <cell r="E9">
            <v>0</v>
          </cell>
          <cell r="F9">
            <v>456</v>
          </cell>
          <cell r="G9">
            <v>9</v>
          </cell>
          <cell r="H9">
            <v>5</v>
          </cell>
        </row>
        <row r="10">
          <cell r="B10">
            <v>4</v>
          </cell>
          <cell r="C10">
            <v>0</v>
          </cell>
          <cell r="D10">
            <v>64</v>
          </cell>
          <cell r="E10">
            <v>0</v>
          </cell>
          <cell r="F10">
            <v>467</v>
          </cell>
          <cell r="G10">
            <v>8</v>
          </cell>
          <cell r="H10">
            <v>5</v>
          </cell>
        </row>
        <row r="11">
          <cell r="B11">
            <v>5</v>
          </cell>
          <cell r="C11">
            <v>0</v>
          </cell>
          <cell r="D11">
            <v>65</v>
          </cell>
          <cell r="E11">
            <v>0</v>
          </cell>
          <cell r="F11">
            <v>466</v>
          </cell>
          <cell r="G11">
            <v>8</v>
          </cell>
          <cell r="H11">
            <v>5</v>
          </cell>
        </row>
        <row r="12">
          <cell r="B12">
            <v>4</v>
          </cell>
          <cell r="C12">
            <v>0</v>
          </cell>
          <cell r="D12">
            <v>64</v>
          </cell>
          <cell r="E12">
            <v>0</v>
          </cell>
          <cell r="F12">
            <v>447</v>
          </cell>
          <cell r="G12">
            <v>7</v>
          </cell>
          <cell r="H12">
            <v>5</v>
          </cell>
        </row>
        <row r="13">
          <cell r="B13">
            <v>4</v>
          </cell>
          <cell r="C13">
            <v>0</v>
          </cell>
          <cell r="D13">
            <v>64</v>
          </cell>
          <cell r="E13">
            <v>0</v>
          </cell>
          <cell r="F13">
            <v>471</v>
          </cell>
          <cell r="G13">
            <v>8</v>
          </cell>
          <cell r="H13">
            <v>5</v>
          </cell>
        </row>
        <row r="14">
          <cell r="B14">
            <v>5</v>
          </cell>
          <cell r="C14">
            <v>0</v>
          </cell>
          <cell r="D14">
            <v>67</v>
          </cell>
          <cell r="E14">
            <v>0</v>
          </cell>
          <cell r="F14">
            <v>484</v>
          </cell>
          <cell r="G14">
            <v>8</v>
          </cell>
          <cell r="H14">
            <v>5</v>
          </cell>
        </row>
        <row r="15">
          <cell r="B15">
            <v>5</v>
          </cell>
          <cell r="C15">
            <v>0</v>
          </cell>
          <cell r="D15">
            <v>66</v>
          </cell>
          <cell r="E15">
            <v>0</v>
          </cell>
          <cell r="F15">
            <v>476</v>
          </cell>
          <cell r="G15">
            <v>8</v>
          </cell>
          <cell r="H15">
            <v>5</v>
          </cell>
        </row>
        <row r="16">
          <cell r="B16">
            <v>5</v>
          </cell>
          <cell r="C16">
            <v>0</v>
          </cell>
          <cell r="D16">
            <v>66</v>
          </cell>
          <cell r="E16">
            <v>0</v>
          </cell>
          <cell r="F16">
            <v>479</v>
          </cell>
          <cell r="G16">
            <v>9</v>
          </cell>
          <cell r="H16">
            <v>5</v>
          </cell>
        </row>
        <row r="17">
          <cell r="B17">
            <v>5</v>
          </cell>
          <cell r="C17">
            <v>0</v>
          </cell>
          <cell r="D17">
            <v>67</v>
          </cell>
          <cell r="E17">
            <v>0</v>
          </cell>
          <cell r="F17">
            <v>476</v>
          </cell>
          <cell r="G17">
            <v>9</v>
          </cell>
          <cell r="H17">
            <v>5</v>
          </cell>
        </row>
        <row r="18">
          <cell r="B18">
            <v>5</v>
          </cell>
          <cell r="C18">
            <v>0</v>
          </cell>
          <cell r="D18">
            <v>61</v>
          </cell>
          <cell r="E18">
            <v>0</v>
          </cell>
          <cell r="F18">
            <v>462</v>
          </cell>
          <cell r="G18">
            <v>9</v>
          </cell>
          <cell r="H18">
            <v>5</v>
          </cell>
        </row>
        <row r="19">
          <cell r="B19">
            <v>4</v>
          </cell>
          <cell r="C19">
            <v>0</v>
          </cell>
          <cell r="D19">
            <v>65</v>
          </cell>
          <cell r="E19">
            <v>0</v>
          </cell>
          <cell r="F19">
            <v>460</v>
          </cell>
          <cell r="G19">
            <v>9</v>
          </cell>
          <cell r="H19">
            <v>5</v>
          </cell>
        </row>
        <row r="20">
          <cell r="B20">
            <v>3</v>
          </cell>
          <cell r="C20">
            <v>0</v>
          </cell>
          <cell r="D20">
            <v>66</v>
          </cell>
          <cell r="E20">
            <v>0</v>
          </cell>
          <cell r="F20">
            <v>461</v>
          </cell>
          <cell r="G20">
            <v>9</v>
          </cell>
          <cell r="H20">
            <v>5</v>
          </cell>
        </row>
        <row r="21">
          <cell r="B21">
            <v>5</v>
          </cell>
          <cell r="C21">
            <v>0</v>
          </cell>
          <cell r="D21">
            <v>68</v>
          </cell>
          <cell r="E21">
            <v>0</v>
          </cell>
          <cell r="F21">
            <v>487</v>
          </cell>
          <cell r="G21">
            <v>9</v>
          </cell>
          <cell r="H21">
            <v>5</v>
          </cell>
        </row>
        <row r="22">
          <cell r="B22">
            <v>3</v>
          </cell>
          <cell r="C22">
            <v>0</v>
          </cell>
          <cell r="D22">
            <v>68</v>
          </cell>
          <cell r="E22">
            <v>0</v>
          </cell>
          <cell r="F22">
            <v>467</v>
          </cell>
          <cell r="G22">
            <v>7</v>
          </cell>
          <cell r="H22">
            <v>5</v>
          </cell>
        </row>
        <row r="23">
          <cell r="B23">
            <v>3</v>
          </cell>
          <cell r="C23">
            <v>0</v>
          </cell>
          <cell r="D23">
            <v>65</v>
          </cell>
          <cell r="E23">
            <v>0</v>
          </cell>
          <cell r="F23">
            <v>472</v>
          </cell>
          <cell r="G23">
            <v>8</v>
          </cell>
          <cell r="H23">
            <v>5</v>
          </cell>
        </row>
        <row r="24">
          <cell r="B24">
            <v>4</v>
          </cell>
          <cell r="C24">
            <v>0</v>
          </cell>
          <cell r="D24">
            <v>64</v>
          </cell>
          <cell r="E24">
            <v>0</v>
          </cell>
          <cell r="F24">
            <v>472</v>
          </cell>
          <cell r="G24">
            <v>8</v>
          </cell>
          <cell r="H24">
            <v>5</v>
          </cell>
        </row>
        <row r="25">
          <cell r="B25">
            <v>4</v>
          </cell>
          <cell r="C25">
            <v>0</v>
          </cell>
          <cell r="D25">
            <v>66</v>
          </cell>
          <cell r="E25">
            <v>0</v>
          </cell>
          <cell r="F25">
            <v>476</v>
          </cell>
          <cell r="G25">
            <v>9</v>
          </cell>
          <cell r="H25">
            <v>5</v>
          </cell>
        </row>
        <row r="26">
          <cell r="B26">
            <v>4</v>
          </cell>
          <cell r="C26">
            <v>0</v>
          </cell>
          <cell r="D26">
            <v>66</v>
          </cell>
          <cell r="E26">
            <v>0</v>
          </cell>
          <cell r="F26">
            <v>475</v>
          </cell>
          <cell r="G26">
            <v>10</v>
          </cell>
          <cell r="H26">
            <v>5</v>
          </cell>
        </row>
        <row r="31">
          <cell r="B31">
            <v>1</v>
          </cell>
        </row>
        <row r="32">
          <cell r="B32">
            <v>0</v>
          </cell>
        </row>
        <row r="33">
          <cell r="B33">
            <v>14</v>
          </cell>
        </row>
        <row r="34">
          <cell r="B34">
            <v>0</v>
          </cell>
        </row>
        <row r="35">
          <cell r="B35">
            <v>102</v>
          </cell>
        </row>
        <row r="36">
          <cell r="B36">
            <v>2</v>
          </cell>
        </row>
        <row r="37">
          <cell r="B37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Provider Totals"/>
      <sheetName val="Provider"/>
      <sheetName val="YTD Center Totals"/>
      <sheetName val="Jan"/>
      <sheetName val="Feb"/>
      <sheetName val="Mar"/>
      <sheetName val="April"/>
      <sheetName val="May"/>
      <sheetName val="June"/>
      <sheetName val="July"/>
      <sheetName val="Aug"/>
      <sheetName val="Sept"/>
      <sheetName val="Oct"/>
      <sheetName val="Nov"/>
      <sheetName val="Dec"/>
    </sheetNames>
    <sheetDataSet>
      <sheetData sheetId="0"/>
      <sheetData sheetId="1">
        <row r="5">
          <cell r="BD5">
            <v>3.8</v>
          </cell>
        </row>
      </sheetData>
      <sheetData sheetId="2">
        <row r="8">
          <cell r="B8">
            <v>0</v>
          </cell>
        </row>
        <row r="9">
          <cell r="B9">
            <v>4</v>
          </cell>
          <cell r="C9">
            <v>0</v>
          </cell>
          <cell r="D9">
            <v>96</v>
          </cell>
          <cell r="E9">
            <v>0</v>
          </cell>
          <cell r="F9">
            <v>370</v>
          </cell>
          <cell r="G9">
            <v>59</v>
          </cell>
          <cell r="H9">
            <v>38</v>
          </cell>
        </row>
        <row r="10">
          <cell r="B10">
            <v>4</v>
          </cell>
          <cell r="C10">
            <v>0</v>
          </cell>
          <cell r="D10">
            <v>99</v>
          </cell>
          <cell r="E10">
            <v>0</v>
          </cell>
          <cell r="F10">
            <v>372</v>
          </cell>
          <cell r="G10">
            <v>59</v>
          </cell>
          <cell r="H10">
            <v>38</v>
          </cell>
        </row>
        <row r="11">
          <cell r="B11">
            <v>4</v>
          </cell>
          <cell r="C11">
            <v>0</v>
          </cell>
          <cell r="D11">
            <v>98</v>
          </cell>
          <cell r="E11">
            <v>0</v>
          </cell>
          <cell r="F11">
            <v>371</v>
          </cell>
          <cell r="G11">
            <v>60</v>
          </cell>
          <cell r="H11">
            <v>38</v>
          </cell>
        </row>
        <row r="12">
          <cell r="B12">
            <v>4</v>
          </cell>
          <cell r="C12">
            <v>0</v>
          </cell>
          <cell r="D12">
            <v>95</v>
          </cell>
          <cell r="E12">
            <v>0</v>
          </cell>
          <cell r="F12">
            <v>364</v>
          </cell>
          <cell r="G12">
            <v>58</v>
          </cell>
          <cell r="H12">
            <v>37</v>
          </cell>
        </row>
        <row r="13">
          <cell r="B13">
            <v>4</v>
          </cell>
          <cell r="C13">
            <v>0</v>
          </cell>
          <cell r="D13">
            <v>97</v>
          </cell>
          <cell r="E13">
            <v>0</v>
          </cell>
          <cell r="F13">
            <v>377</v>
          </cell>
          <cell r="G13">
            <v>57</v>
          </cell>
          <cell r="H13">
            <v>38</v>
          </cell>
        </row>
        <row r="14">
          <cell r="B14">
            <v>5</v>
          </cell>
          <cell r="C14">
            <v>0</v>
          </cell>
          <cell r="D14">
            <v>96</v>
          </cell>
          <cell r="E14">
            <v>0</v>
          </cell>
          <cell r="F14">
            <v>378</v>
          </cell>
          <cell r="G14">
            <v>57</v>
          </cell>
          <cell r="H14">
            <v>38</v>
          </cell>
        </row>
        <row r="15">
          <cell r="B15">
            <v>4</v>
          </cell>
          <cell r="C15">
            <v>0</v>
          </cell>
          <cell r="D15">
            <v>94</v>
          </cell>
          <cell r="E15">
            <v>0</v>
          </cell>
          <cell r="F15">
            <v>415</v>
          </cell>
          <cell r="G15">
            <v>58</v>
          </cell>
          <cell r="H15">
            <v>38</v>
          </cell>
        </row>
        <row r="16">
          <cell r="B16">
            <v>4</v>
          </cell>
          <cell r="C16">
            <v>0</v>
          </cell>
          <cell r="D16">
            <v>98</v>
          </cell>
          <cell r="E16">
            <v>0</v>
          </cell>
          <cell r="F16">
            <v>378</v>
          </cell>
          <cell r="G16">
            <v>58</v>
          </cell>
          <cell r="H16">
            <v>38</v>
          </cell>
        </row>
        <row r="17">
          <cell r="B17">
            <v>4</v>
          </cell>
          <cell r="C17">
            <v>0</v>
          </cell>
          <cell r="D17">
            <v>98</v>
          </cell>
          <cell r="E17">
            <v>0</v>
          </cell>
          <cell r="F17">
            <v>377</v>
          </cell>
          <cell r="G17">
            <v>60</v>
          </cell>
          <cell r="H17">
            <v>38</v>
          </cell>
        </row>
        <row r="18">
          <cell r="B18">
            <v>4</v>
          </cell>
          <cell r="C18">
            <v>0</v>
          </cell>
          <cell r="D18">
            <v>96</v>
          </cell>
          <cell r="E18">
            <v>0</v>
          </cell>
          <cell r="F18">
            <v>376</v>
          </cell>
          <cell r="G18">
            <v>58</v>
          </cell>
          <cell r="H18">
            <v>38</v>
          </cell>
        </row>
        <row r="19">
          <cell r="B19">
            <v>4</v>
          </cell>
          <cell r="C19">
            <v>0</v>
          </cell>
          <cell r="D19">
            <v>94</v>
          </cell>
          <cell r="E19">
            <v>0</v>
          </cell>
          <cell r="F19">
            <v>375</v>
          </cell>
          <cell r="G19">
            <v>59</v>
          </cell>
          <cell r="H19">
            <v>38</v>
          </cell>
        </row>
        <row r="20">
          <cell r="B20">
            <v>3</v>
          </cell>
          <cell r="C20">
            <v>0</v>
          </cell>
          <cell r="D20">
            <v>94</v>
          </cell>
          <cell r="E20">
            <v>0</v>
          </cell>
          <cell r="F20">
            <v>374</v>
          </cell>
          <cell r="G20">
            <v>60</v>
          </cell>
          <cell r="H20">
            <v>38</v>
          </cell>
        </row>
        <row r="21">
          <cell r="B21">
            <v>5</v>
          </cell>
          <cell r="C21">
            <v>0</v>
          </cell>
          <cell r="D21">
            <v>100</v>
          </cell>
          <cell r="E21">
            <v>0</v>
          </cell>
          <cell r="F21">
            <v>380</v>
          </cell>
          <cell r="G21">
            <v>60</v>
          </cell>
          <cell r="H21">
            <v>38</v>
          </cell>
        </row>
        <row r="22">
          <cell r="B22">
            <v>5</v>
          </cell>
          <cell r="C22">
            <v>0</v>
          </cell>
          <cell r="D22">
            <v>97</v>
          </cell>
          <cell r="E22">
            <v>0</v>
          </cell>
          <cell r="F22">
            <v>379</v>
          </cell>
          <cell r="G22">
            <v>60</v>
          </cell>
          <cell r="H22">
            <v>38</v>
          </cell>
        </row>
        <row r="23">
          <cell r="B23">
            <v>3</v>
          </cell>
          <cell r="C23">
            <v>0</v>
          </cell>
          <cell r="D23">
            <v>96</v>
          </cell>
          <cell r="E23">
            <v>0</v>
          </cell>
          <cell r="F23">
            <v>377</v>
          </cell>
          <cell r="G23">
            <v>60</v>
          </cell>
          <cell r="H23">
            <v>38</v>
          </cell>
        </row>
        <row r="24">
          <cell r="B24">
            <v>5</v>
          </cell>
          <cell r="C24">
            <v>0</v>
          </cell>
          <cell r="D24">
            <v>93</v>
          </cell>
          <cell r="E24">
            <v>0</v>
          </cell>
          <cell r="F24">
            <v>379</v>
          </cell>
          <cell r="G24">
            <v>59</v>
          </cell>
          <cell r="H24">
            <v>38</v>
          </cell>
        </row>
        <row r="25">
          <cell r="B25">
            <v>4</v>
          </cell>
          <cell r="C25">
            <v>0</v>
          </cell>
          <cell r="D25">
            <v>93</v>
          </cell>
          <cell r="E25">
            <v>0</v>
          </cell>
          <cell r="F25">
            <v>378</v>
          </cell>
          <cell r="G25">
            <v>58</v>
          </cell>
          <cell r="H25">
            <v>38</v>
          </cell>
        </row>
        <row r="26">
          <cell r="B26">
            <v>4</v>
          </cell>
          <cell r="C26">
            <v>0</v>
          </cell>
          <cell r="D26">
            <v>95</v>
          </cell>
          <cell r="E26">
            <v>0</v>
          </cell>
          <cell r="F26">
            <v>379</v>
          </cell>
          <cell r="G26">
            <v>58</v>
          </cell>
          <cell r="H26">
            <v>38</v>
          </cell>
        </row>
        <row r="31">
          <cell r="B31">
            <v>1</v>
          </cell>
        </row>
        <row r="32">
          <cell r="B32">
            <v>0</v>
          </cell>
        </row>
        <row r="33">
          <cell r="B33">
            <v>22</v>
          </cell>
        </row>
        <row r="34">
          <cell r="B34">
            <v>0</v>
          </cell>
        </row>
        <row r="35">
          <cell r="B35">
            <v>81</v>
          </cell>
        </row>
        <row r="36">
          <cell r="B36">
            <v>12</v>
          </cell>
        </row>
        <row r="37">
          <cell r="B37">
            <v>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showGridLines="0" tabSelected="1" view="pageBreakPreview" topLeftCell="A24" zoomScale="115" zoomScaleNormal="100" zoomScaleSheetLayoutView="115" workbookViewId="0">
      <selection activeCell="R36" sqref="R36"/>
    </sheetView>
  </sheetViews>
  <sheetFormatPr defaultRowHeight="15" x14ac:dyDescent="0.25"/>
  <cols>
    <col min="1" max="1" width="36.28515625" bestFit="1" customWidth="1"/>
    <col min="2" max="2" width="8.85546875" bestFit="1" customWidth="1"/>
    <col min="3" max="5" width="5.28515625" bestFit="1" customWidth="1"/>
    <col min="6" max="6" width="8.85546875" bestFit="1" customWidth="1"/>
    <col min="7" max="19" width="5.28515625" bestFit="1" customWidth="1"/>
    <col min="20" max="20" width="5.28515625" customWidth="1"/>
    <col min="21" max="21" width="5.28515625" bestFit="1" customWidth="1"/>
    <col min="22" max="22" width="5.85546875" customWidth="1"/>
    <col min="23" max="23" width="5.28515625" bestFit="1" customWidth="1"/>
    <col min="24" max="24" width="4.42578125" customWidth="1"/>
    <col min="25" max="25" width="6.28515625" customWidth="1"/>
    <col min="26" max="33" width="5" bestFit="1" customWidth="1"/>
  </cols>
  <sheetData>
    <row r="1" spans="1:22" ht="18.75" x14ac:dyDescent="0.3">
      <c r="A1" s="6"/>
    </row>
    <row r="2" spans="1:22" ht="18.75" x14ac:dyDescent="0.3">
      <c r="A2" s="6"/>
    </row>
    <row r="3" spans="1:22" ht="18.75" x14ac:dyDescent="0.3">
      <c r="A3" s="6"/>
    </row>
    <row r="4" spans="1:22" ht="18.75" x14ac:dyDescent="0.3">
      <c r="A4" s="6"/>
    </row>
    <row r="5" spans="1:22" ht="18.75" x14ac:dyDescent="0.3">
      <c r="A5" s="6"/>
    </row>
    <row r="6" spans="1:22" ht="18.75" x14ac:dyDescent="0.3">
      <c r="A6" s="6" t="s">
        <v>64</v>
      </c>
    </row>
    <row r="7" spans="1:22" ht="18.75" x14ac:dyDescent="0.3">
      <c r="A7" s="6" t="s">
        <v>70</v>
      </c>
    </row>
    <row r="8" spans="1:22" ht="19.5" thickBot="1" x14ac:dyDescent="0.35">
      <c r="A8" s="6"/>
    </row>
    <row r="9" spans="1:22" s="38" customFormat="1" ht="70.5" x14ac:dyDescent="0.3">
      <c r="A9" s="49" t="s">
        <v>96</v>
      </c>
      <c r="B9" s="39" t="s">
        <v>107</v>
      </c>
      <c r="C9" s="40" t="s">
        <v>108</v>
      </c>
      <c r="D9" s="60" t="s">
        <v>81</v>
      </c>
      <c r="E9" s="39" t="s">
        <v>111</v>
      </c>
      <c r="F9" s="40" t="s">
        <v>82</v>
      </c>
      <c r="G9" s="40" t="s">
        <v>83</v>
      </c>
      <c r="H9" s="40" t="s">
        <v>84</v>
      </c>
      <c r="I9" s="60" t="s">
        <v>110</v>
      </c>
      <c r="J9" s="41" t="s">
        <v>112</v>
      </c>
      <c r="K9" s="39" t="s">
        <v>85</v>
      </c>
      <c r="L9" s="40" t="s">
        <v>127</v>
      </c>
      <c r="M9" s="59" t="s">
        <v>113</v>
      </c>
      <c r="N9" s="60" t="s">
        <v>114</v>
      </c>
      <c r="O9" s="39" t="s">
        <v>86</v>
      </c>
      <c r="P9" s="90" t="s">
        <v>128</v>
      </c>
      <c r="Q9" s="41" t="s">
        <v>120</v>
      </c>
      <c r="R9" s="59" t="s">
        <v>122</v>
      </c>
      <c r="S9" s="40" t="s">
        <v>123</v>
      </c>
      <c r="T9" s="40" t="s">
        <v>124</v>
      </c>
      <c r="U9" s="60" t="s">
        <v>125</v>
      </c>
      <c r="V9" s="41" t="s">
        <v>126</v>
      </c>
    </row>
    <row r="10" spans="1:22" x14ac:dyDescent="0.25">
      <c r="A10" s="36" t="s">
        <v>53</v>
      </c>
      <c r="B10" s="42">
        <f>AVERAGE([1]Providers!BD35,[2]Providers!BD15)</f>
        <v>3.9379629629629633</v>
      </c>
      <c r="C10" s="27">
        <f>[1]Providers!BD25</f>
        <v>3.4074074074074074</v>
      </c>
      <c r="D10" s="61">
        <v>3.9</v>
      </c>
      <c r="E10" s="42">
        <v>3.9333333333333331</v>
      </c>
      <c r="F10" s="27">
        <v>3.8666666666666667</v>
      </c>
      <c r="G10" s="27">
        <v>3.9666666666666668</v>
      </c>
      <c r="H10" s="27">
        <v>3.8</v>
      </c>
      <c r="I10" s="61">
        <v>4</v>
      </c>
      <c r="J10" s="43">
        <v>3.9</v>
      </c>
      <c r="K10" s="42">
        <v>3.7</v>
      </c>
      <c r="L10" s="27">
        <v>4</v>
      </c>
      <c r="M10" s="61">
        <v>3.7</v>
      </c>
      <c r="N10" s="61">
        <f>[2]Providers!BD34</f>
        <v>3.95</v>
      </c>
      <c r="O10" s="42">
        <v>3.8666666666666667</v>
      </c>
      <c r="P10" s="27">
        <v>3.4666666666666668</v>
      </c>
      <c r="Q10" s="43">
        <v>3.8571428571428572</v>
      </c>
      <c r="R10" s="42">
        <v>3.8333333333333335</v>
      </c>
      <c r="S10" s="27">
        <v>3.9666666666666668</v>
      </c>
      <c r="T10" s="27">
        <v>3.9333333333333331</v>
      </c>
      <c r="U10" s="61">
        <v>3.7333333333333334</v>
      </c>
      <c r="V10" s="43">
        <v>4</v>
      </c>
    </row>
    <row r="11" spans="1:22" x14ac:dyDescent="0.25">
      <c r="A11" s="36" t="s">
        <v>54</v>
      </c>
      <c r="B11" s="42">
        <f>AVERAGE([1]Providers!BD36,[2]Providers!BD16)</f>
        <v>3.9314814814814811</v>
      </c>
      <c r="C11" s="27">
        <f>[1]Providers!BD26</f>
        <v>3.3703703703703702</v>
      </c>
      <c r="D11" s="61">
        <v>3.9</v>
      </c>
      <c r="E11" s="42">
        <v>3.9333333333333331</v>
      </c>
      <c r="F11" s="27">
        <v>3.8333333333333335</v>
      </c>
      <c r="G11" s="27">
        <v>3.9666666666666668</v>
      </c>
      <c r="H11" s="27">
        <v>3.9</v>
      </c>
      <c r="I11" s="61">
        <v>4</v>
      </c>
      <c r="J11" s="43">
        <v>3.8</v>
      </c>
      <c r="K11" s="42">
        <v>3.6666666666666665</v>
      </c>
      <c r="L11" s="27">
        <v>4</v>
      </c>
      <c r="M11" s="61">
        <v>3.7</v>
      </c>
      <c r="N11" s="61">
        <f>[2]Providers!BD35</f>
        <v>3.95</v>
      </c>
      <c r="O11" s="42">
        <v>3.8333333333333335</v>
      </c>
      <c r="P11" s="27">
        <v>3.5</v>
      </c>
      <c r="Q11" s="43">
        <v>3.8571428571428572</v>
      </c>
      <c r="R11" s="42">
        <v>3.9666666666666668</v>
      </c>
      <c r="S11" s="27">
        <v>3.9333333333333331</v>
      </c>
      <c r="T11" s="27">
        <v>3.9</v>
      </c>
      <c r="U11" s="61">
        <v>3.7333333333333334</v>
      </c>
      <c r="V11" s="43">
        <v>4</v>
      </c>
    </row>
    <row r="12" spans="1:22" x14ac:dyDescent="0.25">
      <c r="A12" s="36" t="s">
        <v>55</v>
      </c>
      <c r="B12" s="42">
        <f>AVERAGE([1]Providers!BD37,[2]Providers!BD17)</f>
        <v>3.9314814814814811</v>
      </c>
      <c r="C12" s="27">
        <f>[1]Providers!BD27</f>
        <v>3.3703703703703702</v>
      </c>
      <c r="D12" s="61">
        <v>3.8333333333333335</v>
      </c>
      <c r="E12" s="42">
        <v>3.9</v>
      </c>
      <c r="F12" s="27">
        <v>3.8</v>
      </c>
      <c r="G12" s="27">
        <v>4</v>
      </c>
      <c r="H12" s="27">
        <v>3.8</v>
      </c>
      <c r="I12" s="61">
        <v>4</v>
      </c>
      <c r="J12" s="43">
        <v>3.8</v>
      </c>
      <c r="K12" s="42">
        <v>3.7</v>
      </c>
      <c r="L12" s="27">
        <v>4</v>
      </c>
      <c r="M12" s="61">
        <v>3.7</v>
      </c>
      <c r="N12" s="61">
        <f>[2]Providers!BD36</f>
        <v>3.95</v>
      </c>
      <c r="O12" s="42">
        <v>3.8666666666666667</v>
      </c>
      <c r="P12" s="27">
        <v>3.5</v>
      </c>
      <c r="Q12" s="43">
        <v>3.8571428571428572</v>
      </c>
      <c r="R12" s="42">
        <v>3.9666666666666668</v>
      </c>
      <c r="S12" s="27">
        <v>3.9666666666666668</v>
      </c>
      <c r="T12" s="27">
        <v>3.8666666666666667</v>
      </c>
      <c r="U12" s="61">
        <v>3.7333333333333334</v>
      </c>
      <c r="V12" s="43">
        <v>3.9333333333333331</v>
      </c>
    </row>
    <row r="13" spans="1:22" x14ac:dyDescent="0.25">
      <c r="A13" s="36" t="s">
        <v>56</v>
      </c>
      <c r="B13" s="42">
        <f>AVERAGE([1]Providers!BD38,[2]Providers!BD18)</f>
        <v>3.9564814814814815</v>
      </c>
      <c r="C13" s="27">
        <f>[1]Providers!BD28</f>
        <v>3.2592592592592591</v>
      </c>
      <c r="D13" s="61">
        <v>3.8666666666666667</v>
      </c>
      <c r="E13" s="42">
        <v>3.9</v>
      </c>
      <c r="F13" s="27">
        <v>3.8666666666666667</v>
      </c>
      <c r="G13" s="27">
        <v>3.9333333333333331</v>
      </c>
      <c r="H13" s="27">
        <v>3.8</v>
      </c>
      <c r="I13" s="61">
        <v>3.9629629629629628</v>
      </c>
      <c r="J13" s="43">
        <v>3.8</v>
      </c>
      <c r="K13" s="42">
        <v>3.6666666666666665</v>
      </c>
      <c r="L13" s="27">
        <v>4</v>
      </c>
      <c r="M13" s="61">
        <v>3.7</v>
      </c>
      <c r="N13" s="61">
        <f>[2]Providers!BD37</f>
        <v>3.95</v>
      </c>
      <c r="O13" s="42">
        <v>3.8333333333333335</v>
      </c>
      <c r="P13" s="27">
        <v>3.5</v>
      </c>
      <c r="Q13" s="43">
        <v>3.8571428571428572</v>
      </c>
      <c r="R13" s="42">
        <v>3.9333333333333331</v>
      </c>
      <c r="S13" s="27">
        <v>4</v>
      </c>
      <c r="T13" s="27">
        <v>3.9</v>
      </c>
      <c r="U13" s="61">
        <v>3.7666666666666666</v>
      </c>
      <c r="V13" s="43">
        <v>3.9333333333333331</v>
      </c>
    </row>
    <row r="14" spans="1:22" x14ac:dyDescent="0.25">
      <c r="A14" s="36" t="s">
        <v>57</v>
      </c>
      <c r="B14" s="42">
        <f>AVERAGE([1]Providers!BD39,[2]Providers!BD19)</f>
        <v>3.9814814814814814</v>
      </c>
      <c r="C14" s="27">
        <f>[1]Providers!BD29</f>
        <v>3.6296296296296298</v>
      </c>
      <c r="D14" s="61">
        <v>3.8666666666666667</v>
      </c>
      <c r="E14" s="42">
        <v>3.9333333333333331</v>
      </c>
      <c r="F14" s="27">
        <v>3.8333333333333335</v>
      </c>
      <c r="G14" s="27">
        <v>4</v>
      </c>
      <c r="H14" s="27">
        <v>3.9</v>
      </c>
      <c r="I14" s="61">
        <v>4</v>
      </c>
      <c r="J14" s="43">
        <v>3.8</v>
      </c>
      <c r="K14" s="42">
        <v>3.7</v>
      </c>
      <c r="L14" s="27">
        <v>4</v>
      </c>
      <c r="M14" s="61">
        <v>3.7</v>
      </c>
      <c r="N14" s="61">
        <f>[2]Providers!BD38</f>
        <v>3.95</v>
      </c>
      <c r="O14" s="42">
        <v>3.9</v>
      </c>
      <c r="P14" s="27">
        <v>3.5333333333333332</v>
      </c>
      <c r="Q14" s="43">
        <v>3.9285714285714284</v>
      </c>
      <c r="R14" s="42">
        <v>3.9666666666666668</v>
      </c>
      <c r="S14" s="27">
        <v>3.9666666666666668</v>
      </c>
      <c r="T14" s="27">
        <v>3.9666666666666668</v>
      </c>
      <c r="U14" s="61">
        <v>4</v>
      </c>
      <c r="V14" s="43">
        <v>3.9666666666666668</v>
      </c>
    </row>
    <row r="15" spans="1:22" x14ac:dyDescent="0.25">
      <c r="A15" s="36" t="s">
        <v>58</v>
      </c>
      <c r="B15" s="42">
        <f>AVERAGE([1]Providers!BD40,[2]Providers!BD20)</f>
        <v>3.8314814814814815</v>
      </c>
      <c r="C15" s="27">
        <f>[1]Providers!BD30</f>
        <v>3.5555555555555554</v>
      </c>
      <c r="D15" s="61">
        <v>3.7</v>
      </c>
      <c r="E15" s="42">
        <v>3.8333333333333335</v>
      </c>
      <c r="F15" s="27">
        <v>3.7666666666666666</v>
      </c>
      <c r="G15" s="27">
        <v>3.9333333333333331</v>
      </c>
      <c r="H15" s="27">
        <v>3.7</v>
      </c>
      <c r="I15" s="61">
        <v>3.9629629629629628</v>
      </c>
      <c r="J15" s="43">
        <v>3.8</v>
      </c>
      <c r="K15" s="42">
        <v>3.6666666666666665</v>
      </c>
      <c r="L15" s="27">
        <v>4</v>
      </c>
      <c r="M15" s="61">
        <v>3.7</v>
      </c>
      <c r="N15" s="61">
        <f>[2]Providers!BD39</f>
        <v>3.95</v>
      </c>
      <c r="O15" s="42">
        <v>3.9</v>
      </c>
      <c r="P15" s="27">
        <v>3.4333333333333331</v>
      </c>
      <c r="Q15" s="43">
        <v>3.7142857142857144</v>
      </c>
      <c r="R15" s="42">
        <v>3.9333333333333331</v>
      </c>
      <c r="S15" s="27">
        <v>3.9666666666666668</v>
      </c>
      <c r="T15" s="27">
        <v>3.9</v>
      </c>
      <c r="U15" s="61">
        <v>3.8333333333333335</v>
      </c>
      <c r="V15" s="43">
        <v>3.9666666666666668</v>
      </c>
    </row>
    <row r="16" spans="1:22" x14ac:dyDescent="0.25">
      <c r="A16" s="36" t="s">
        <v>19</v>
      </c>
      <c r="B16" s="42">
        <f>AVERAGE([1]Providers!BD41,[2]Providers!BD21)</f>
        <v>3.9283950617283949</v>
      </c>
      <c r="C16" s="27">
        <f>[1]Providers!BD31</f>
        <v>3.4320987654320994</v>
      </c>
      <c r="D16" s="61">
        <v>3.8444444444444446</v>
      </c>
      <c r="E16" s="42">
        <v>3.905555555555555</v>
      </c>
      <c r="F16" s="27">
        <v>3.8277777777777775</v>
      </c>
      <c r="G16" s="27">
        <v>3.9666666666666668</v>
      </c>
      <c r="H16" s="27">
        <v>3.8</v>
      </c>
      <c r="I16" s="61">
        <v>3.9876543209876538</v>
      </c>
      <c r="J16" s="43">
        <v>3.8166666666666669</v>
      </c>
      <c r="K16" s="42">
        <v>3.6833333333333336</v>
      </c>
      <c r="L16" s="27">
        <v>4</v>
      </c>
      <c r="M16" s="61">
        <v>3.6999999999999997</v>
      </c>
      <c r="N16" s="61">
        <f>[2]Providers!BD40</f>
        <v>3.9499999999999997</v>
      </c>
      <c r="O16" s="42">
        <v>3.8666666666666667</v>
      </c>
      <c r="P16" s="27">
        <v>3.4888888888888889</v>
      </c>
      <c r="Q16" s="43">
        <v>3.8452380952380953</v>
      </c>
      <c r="R16" s="42">
        <v>3.9333333333333336</v>
      </c>
      <c r="S16" s="27">
        <v>3.9666666666666672</v>
      </c>
      <c r="T16" s="27">
        <v>3.911111111111111</v>
      </c>
      <c r="U16" s="61">
        <v>3.7999999999999994</v>
      </c>
      <c r="V16" s="43">
        <v>3.9666666666666672</v>
      </c>
    </row>
    <row r="17" spans="1:33" s="55" customFormat="1" ht="15.75" thickBot="1" x14ac:dyDescent="0.3">
      <c r="A17" s="50"/>
      <c r="B17" s="69" t="s">
        <v>79</v>
      </c>
      <c r="C17" s="70"/>
      <c r="D17" s="70"/>
      <c r="E17" s="69" t="s">
        <v>80</v>
      </c>
      <c r="F17" s="70"/>
      <c r="G17" s="70"/>
      <c r="H17" s="70"/>
      <c r="I17" s="70"/>
      <c r="J17" s="71"/>
      <c r="K17" s="69" t="s">
        <v>78</v>
      </c>
      <c r="L17" s="70"/>
      <c r="M17" s="70"/>
      <c r="N17" s="71"/>
      <c r="O17" s="69" t="s">
        <v>129</v>
      </c>
      <c r="P17" s="70"/>
      <c r="Q17" s="71"/>
      <c r="R17" s="69" t="s">
        <v>121</v>
      </c>
      <c r="S17" s="70"/>
      <c r="T17" s="70"/>
      <c r="U17" s="70"/>
      <c r="V17" s="71"/>
      <c r="W17" s="91"/>
      <c r="X17" s="92"/>
    </row>
    <row r="18" spans="1:33" x14ac:dyDescent="0.25">
      <c r="AC18" s="80"/>
      <c r="AD18" s="80"/>
      <c r="AE18" s="80"/>
      <c r="AF18" s="80"/>
      <c r="AG18" s="80"/>
    </row>
    <row r="19" spans="1:33" ht="15.75" thickBot="1" x14ac:dyDescent="0.3"/>
    <row r="20" spans="1:33" ht="70.5" customHeight="1" x14ac:dyDescent="0.3">
      <c r="A20" s="51" t="s">
        <v>97</v>
      </c>
      <c r="B20" s="39" t="s">
        <v>87</v>
      </c>
      <c r="C20" s="40" t="s">
        <v>88</v>
      </c>
      <c r="D20" s="41" t="s">
        <v>115</v>
      </c>
      <c r="E20" s="39" t="s">
        <v>89</v>
      </c>
      <c r="F20" s="56"/>
      <c r="G20" s="56"/>
      <c r="L20" s="77" t="s">
        <v>98</v>
      </c>
      <c r="M20" s="78"/>
      <c r="N20" s="78"/>
      <c r="O20" s="78"/>
      <c r="P20" s="78"/>
      <c r="Q20" s="79"/>
      <c r="R20" s="39" t="s">
        <v>90</v>
      </c>
      <c r="S20" s="41" t="s">
        <v>91</v>
      </c>
      <c r="T20" s="52" t="s">
        <v>92</v>
      </c>
      <c r="U20" s="39" t="s">
        <v>93</v>
      </c>
      <c r="V20" s="40" t="s">
        <v>130</v>
      </c>
      <c r="W20" s="41" t="s">
        <v>116</v>
      </c>
      <c r="X20" s="41" t="s">
        <v>117</v>
      </c>
    </row>
    <row r="21" spans="1:33" x14ac:dyDescent="0.25">
      <c r="A21" s="36" t="s">
        <v>53</v>
      </c>
      <c r="B21" s="42">
        <v>4</v>
      </c>
      <c r="C21" s="27">
        <v>4</v>
      </c>
      <c r="D21" s="43">
        <v>4</v>
      </c>
      <c r="E21" s="42">
        <v>4</v>
      </c>
      <c r="F21" s="57"/>
      <c r="G21" s="57"/>
      <c r="L21" s="66" t="s">
        <v>53</v>
      </c>
      <c r="M21" s="66"/>
      <c r="N21" s="66"/>
      <c r="O21" s="66"/>
      <c r="P21" s="66"/>
      <c r="Q21" s="67"/>
      <c r="R21" s="93">
        <v>4</v>
      </c>
      <c r="S21" s="43">
        <v>4</v>
      </c>
      <c r="T21" s="53">
        <v>3.9666666666666668</v>
      </c>
      <c r="U21" s="42">
        <v>3.5</v>
      </c>
      <c r="V21" s="27"/>
      <c r="W21" s="43"/>
      <c r="X21" s="43">
        <v>3.9666666666666668</v>
      </c>
    </row>
    <row r="22" spans="1:33" x14ac:dyDescent="0.25">
      <c r="A22" s="36" t="s">
        <v>54</v>
      </c>
      <c r="B22" s="42">
        <v>4</v>
      </c>
      <c r="C22" s="27">
        <v>4</v>
      </c>
      <c r="D22" s="43">
        <v>4</v>
      </c>
      <c r="E22" s="42">
        <v>4</v>
      </c>
      <c r="F22" s="57"/>
      <c r="G22" s="57"/>
      <c r="L22" s="66" t="s">
        <v>54</v>
      </c>
      <c r="M22" s="66"/>
      <c r="N22" s="66"/>
      <c r="O22" s="66"/>
      <c r="P22" s="66"/>
      <c r="Q22" s="67"/>
      <c r="R22" s="94">
        <v>3.9666666666666668</v>
      </c>
      <c r="S22" s="43">
        <v>4</v>
      </c>
      <c r="T22" s="53">
        <v>4</v>
      </c>
      <c r="U22" s="42">
        <v>3.9</v>
      </c>
      <c r="V22" s="27"/>
      <c r="W22" s="43"/>
      <c r="X22" s="43">
        <v>3.9333333333333331</v>
      </c>
    </row>
    <row r="23" spans="1:33" x14ac:dyDescent="0.25">
      <c r="A23" s="36" t="s">
        <v>55</v>
      </c>
      <c r="B23" s="42">
        <v>4</v>
      </c>
      <c r="C23" s="27">
        <v>4</v>
      </c>
      <c r="D23" s="43">
        <v>4</v>
      </c>
      <c r="E23" s="42">
        <v>4</v>
      </c>
      <c r="F23" s="57"/>
      <c r="G23" s="57"/>
      <c r="L23" s="66" t="s">
        <v>55</v>
      </c>
      <c r="M23" s="66"/>
      <c r="N23" s="66"/>
      <c r="O23" s="66"/>
      <c r="P23" s="66"/>
      <c r="Q23" s="67"/>
      <c r="R23" s="94">
        <v>3.9666666666666668</v>
      </c>
      <c r="S23" s="43">
        <v>3.9333333333333331</v>
      </c>
      <c r="T23" s="53">
        <v>3.9666666666666668</v>
      </c>
      <c r="U23" s="42">
        <v>3.75</v>
      </c>
      <c r="V23" s="27"/>
      <c r="W23" s="43"/>
      <c r="X23" s="43">
        <v>4</v>
      </c>
    </row>
    <row r="24" spans="1:33" x14ac:dyDescent="0.25">
      <c r="A24" s="36" t="s">
        <v>56</v>
      </c>
      <c r="B24" s="42">
        <v>4</v>
      </c>
      <c r="C24" s="27">
        <v>4</v>
      </c>
      <c r="D24" s="43">
        <v>4</v>
      </c>
      <c r="E24" s="42">
        <v>4</v>
      </c>
      <c r="F24" s="57"/>
      <c r="G24" s="57"/>
      <c r="L24" s="66" t="s">
        <v>56</v>
      </c>
      <c r="M24" s="66"/>
      <c r="N24" s="66"/>
      <c r="O24" s="66"/>
      <c r="P24" s="66"/>
      <c r="Q24" s="67"/>
      <c r="R24" s="94">
        <v>3.9666666666666668</v>
      </c>
      <c r="S24" s="43">
        <v>3.9</v>
      </c>
      <c r="T24" s="53">
        <v>3.9</v>
      </c>
      <c r="U24" s="42">
        <v>3.75</v>
      </c>
      <c r="V24" s="27"/>
      <c r="W24" s="43"/>
      <c r="X24" s="43">
        <v>4</v>
      </c>
    </row>
    <row r="25" spans="1:33" x14ac:dyDescent="0.25">
      <c r="A25" s="36" t="s">
        <v>57</v>
      </c>
      <c r="B25" s="42">
        <v>4</v>
      </c>
      <c r="C25" s="27">
        <v>4</v>
      </c>
      <c r="D25" s="43">
        <v>4</v>
      </c>
      <c r="E25" s="42">
        <v>4</v>
      </c>
      <c r="F25" s="57"/>
      <c r="G25" s="57"/>
      <c r="L25" s="66" t="s">
        <v>57</v>
      </c>
      <c r="M25" s="66"/>
      <c r="N25" s="66"/>
      <c r="O25" s="66"/>
      <c r="P25" s="66"/>
      <c r="Q25" s="67"/>
      <c r="R25" s="94">
        <v>4</v>
      </c>
      <c r="S25" s="43">
        <v>4</v>
      </c>
      <c r="T25" s="53">
        <v>4</v>
      </c>
      <c r="U25" s="42">
        <v>3.9</v>
      </c>
      <c r="V25" s="27"/>
      <c r="W25" s="43"/>
      <c r="X25" s="43">
        <v>4</v>
      </c>
    </row>
    <row r="26" spans="1:33" x14ac:dyDescent="0.25">
      <c r="A26" s="36" t="s">
        <v>58</v>
      </c>
      <c r="B26" s="42">
        <v>3.9666666666666668</v>
      </c>
      <c r="C26" s="27">
        <v>4</v>
      </c>
      <c r="D26" s="43">
        <v>4</v>
      </c>
      <c r="E26" s="42">
        <v>4</v>
      </c>
      <c r="F26" s="57"/>
      <c r="G26" s="57"/>
      <c r="L26" s="66" t="s">
        <v>58</v>
      </c>
      <c r="M26" s="66"/>
      <c r="N26" s="66"/>
      <c r="O26" s="66"/>
      <c r="P26" s="66"/>
      <c r="Q26" s="67"/>
      <c r="R26" s="94">
        <v>3.9666666666666668</v>
      </c>
      <c r="S26" s="43">
        <v>3.9666666666666668</v>
      </c>
      <c r="T26" s="53">
        <v>4</v>
      </c>
      <c r="U26" s="42">
        <v>3.7600000000000002</v>
      </c>
      <c r="V26" s="27"/>
      <c r="W26" s="43"/>
      <c r="X26" s="43">
        <v>3.9666666666666668</v>
      </c>
    </row>
    <row r="27" spans="1:33" x14ac:dyDescent="0.25">
      <c r="A27" s="36" t="s">
        <v>19</v>
      </c>
      <c r="B27" s="42">
        <v>3.9944444444444449</v>
      </c>
      <c r="C27" s="27">
        <v>4</v>
      </c>
      <c r="D27" s="43">
        <v>4</v>
      </c>
      <c r="E27" s="42">
        <v>4</v>
      </c>
      <c r="F27" s="57"/>
      <c r="G27" s="57"/>
      <c r="L27" s="66" t="s">
        <v>19</v>
      </c>
      <c r="M27" s="66"/>
      <c r="N27" s="66"/>
      <c r="O27" s="66"/>
      <c r="P27" s="66"/>
      <c r="Q27" s="67"/>
      <c r="R27" s="95">
        <v>3.9777777777777779</v>
      </c>
      <c r="S27" s="43">
        <v>3.9666666666666672</v>
      </c>
      <c r="T27" s="53">
        <v>3.9722222222222228</v>
      </c>
      <c r="U27" s="42">
        <f>[3]Providers!BD41</f>
        <v>3.9416666666666664</v>
      </c>
      <c r="V27" s="27"/>
      <c r="W27" s="43"/>
      <c r="X27" s="43">
        <v>3.9777777777777779</v>
      </c>
    </row>
    <row r="28" spans="1:33" s="55" customFormat="1" ht="15.75" thickBot="1" x14ac:dyDescent="0.3">
      <c r="A28" s="50"/>
      <c r="B28" s="73" t="s">
        <v>80</v>
      </c>
      <c r="C28" s="74"/>
      <c r="D28" s="75"/>
      <c r="E28" s="69" t="s">
        <v>78</v>
      </c>
      <c r="F28" s="71"/>
      <c r="G28" s="50"/>
      <c r="H28" s="50"/>
      <c r="R28" s="69" t="s">
        <v>79</v>
      </c>
      <c r="S28" s="71"/>
      <c r="T28" s="58" t="s">
        <v>119</v>
      </c>
      <c r="U28" s="69" t="s">
        <v>131</v>
      </c>
      <c r="V28" s="71"/>
      <c r="W28" s="88" t="s">
        <v>132</v>
      </c>
      <c r="X28" s="89" t="s">
        <v>118</v>
      </c>
    </row>
    <row r="29" spans="1:33" x14ac:dyDescent="0.25">
      <c r="A29" s="37"/>
      <c r="B29" s="50"/>
      <c r="C29" s="50"/>
      <c r="D29" s="50"/>
      <c r="E29" s="50"/>
      <c r="F29" s="50"/>
      <c r="G29" s="50"/>
      <c r="H29" s="50"/>
      <c r="I29" s="50"/>
    </row>
    <row r="30" spans="1:33" ht="15.75" thickBot="1" x14ac:dyDescent="0.3"/>
    <row r="31" spans="1:33" ht="60" x14ac:dyDescent="0.3">
      <c r="A31" s="49" t="s">
        <v>99</v>
      </c>
      <c r="B31" s="52" t="s">
        <v>101</v>
      </c>
      <c r="C31" s="40" t="s">
        <v>102</v>
      </c>
      <c r="D31" s="40" t="s">
        <v>94</v>
      </c>
      <c r="E31" s="40" t="s">
        <v>95</v>
      </c>
      <c r="F31" s="41" t="s">
        <v>109</v>
      </c>
    </row>
    <row r="32" spans="1:33" x14ac:dyDescent="0.25">
      <c r="A32" s="36" t="s">
        <v>53</v>
      </c>
      <c r="B32" s="53">
        <v>3.8</v>
      </c>
      <c r="C32" s="27">
        <v>3.8260869565217392</v>
      </c>
      <c r="D32" s="27">
        <v>3.6666666666666665</v>
      </c>
      <c r="E32" s="27">
        <v>3.9666666666666668</v>
      </c>
      <c r="F32" s="43">
        <v>3.6666666666666665</v>
      </c>
    </row>
    <row r="33" spans="1:18" x14ac:dyDescent="0.25">
      <c r="A33" s="36" t="s">
        <v>54</v>
      </c>
      <c r="B33" s="53">
        <v>3.8</v>
      </c>
      <c r="C33" s="27">
        <v>3.7826086956521738</v>
      </c>
      <c r="D33" s="27">
        <v>3.7</v>
      </c>
      <c r="E33" s="27">
        <v>3.9666666666666668</v>
      </c>
      <c r="F33" s="43">
        <v>3.6666666666666665</v>
      </c>
    </row>
    <row r="34" spans="1:18" x14ac:dyDescent="0.25">
      <c r="A34" s="36" t="s">
        <v>55</v>
      </c>
      <c r="B34" s="53">
        <v>3.9</v>
      </c>
      <c r="C34" s="27">
        <v>3.8260869565217392</v>
      </c>
      <c r="D34" s="27">
        <v>3.7333333333333334</v>
      </c>
      <c r="E34" s="27">
        <v>3.9666666666666668</v>
      </c>
      <c r="F34" s="43">
        <v>3.6333333333333333</v>
      </c>
    </row>
    <row r="35" spans="1:18" x14ac:dyDescent="0.25">
      <c r="A35" s="36" t="s">
        <v>56</v>
      </c>
      <c r="B35" s="53">
        <v>3.9</v>
      </c>
      <c r="C35" s="27">
        <v>3.7826086956521738</v>
      </c>
      <c r="D35" s="27">
        <v>3.6666666666666665</v>
      </c>
      <c r="E35" s="27">
        <v>3.9666666666666668</v>
      </c>
      <c r="F35" s="43">
        <v>3.6333333333333333</v>
      </c>
    </row>
    <row r="36" spans="1:18" x14ac:dyDescent="0.25">
      <c r="A36" s="36" t="s">
        <v>57</v>
      </c>
      <c r="B36" s="53">
        <v>3.9</v>
      </c>
      <c r="C36" s="27">
        <v>3.7826086956521738</v>
      </c>
      <c r="D36" s="27">
        <v>3.7666666666666666</v>
      </c>
      <c r="E36" s="27">
        <v>3.9666666666666668</v>
      </c>
      <c r="F36" s="43">
        <v>3.8</v>
      </c>
    </row>
    <row r="37" spans="1:18" x14ac:dyDescent="0.25">
      <c r="A37" s="36" t="s">
        <v>58</v>
      </c>
      <c r="B37" s="53">
        <v>3.7</v>
      </c>
      <c r="C37" s="27">
        <v>3.6956521739130435</v>
      </c>
      <c r="D37" s="27">
        <v>3.5666666666666669</v>
      </c>
      <c r="E37" s="27">
        <v>3.8</v>
      </c>
      <c r="F37" s="43">
        <v>3.6</v>
      </c>
    </row>
    <row r="38" spans="1:18" x14ac:dyDescent="0.25">
      <c r="A38" s="36" t="s">
        <v>19</v>
      </c>
      <c r="B38" s="53">
        <f>[4]Providers!BD11</f>
        <v>3.8888888888888893</v>
      </c>
      <c r="C38" s="27">
        <v>3.7826086956521738</v>
      </c>
      <c r="D38" s="27">
        <v>3.6833333333333336</v>
      </c>
      <c r="E38" s="27">
        <v>3.9388888888888896</v>
      </c>
      <c r="F38" s="43">
        <v>3.6666666666666665</v>
      </c>
      <c r="R38" s="44"/>
    </row>
    <row r="39" spans="1:18" s="55" customFormat="1" ht="15.75" thickBot="1" x14ac:dyDescent="0.3">
      <c r="B39" s="58" t="s">
        <v>79</v>
      </c>
      <c r="C39" s="69" t="s">
        <v>80</v>
      </c>
      <c r="D39" s="70"/>
      <c r="E39" s="70"/>
      <c r="F39" s="70"/>
      <c r="G39" s="71"/>
      <c r="R39" s="46"/>
    </row>
    <row r="41" spans="1:18" x14ac:dyDescent="0.25">
      <c r="A41" s="76" t="s">
        <v>133</v>
      </c>
      <c r="B41" s="76"/>
      <c r="C41" s="76"/>
      <c r="D41" s="76"/>
      <c r="E41" s="76"/>
      <c r="F41" s="76"/>
      <c r="G41" s="76"/>
      <c r="H41" s="76"/>
      <c r="I41" s="76"/>
    </row>
    <row r="42" spans="1:18" x14ac:dyDescent="0.25">
      <c r="A42" s="72" t="s">
        <v>77</v>
      </c>
      <c r="B42" s="72"/>
      <c r="C42" s="72"/>
      <c r="D42" s="72"/>
      <c r="E42" s="72"/>
      <c r="F42" s="72"/>
      <c r="G42" s="72"/>
      <c r="H42" s="72"/>
      <c r="I42" s="72"/>
    </row>
    <row r="43" spans="1:18" x14ac:dyDescent="0.25">
      <c r="A43" s="54"/>
      <c r="B43" s="54"/>
      <c r="C43" s="54"/>
      <c r="D43" s="54"/>
      <c r="E43" s="54"/>
      <c r="F43" s="54"/>
      <c r="G43" s="54"/>
      <c r="H43" s="54"/>
      <c r="I43" s="54"/>
    </row>
    <row r="44" spans="1:18" x14ac:dyDescent="0.25">
      <c r="A44" s="68"/>
      <c r="B44" s="68"/>
      <c r="C44" s="68"/>
      <c r="D44" s="68"/>
      <c r="E44" s="68"/>
      <c r="F44" s="68"/>
      <c r="G44" s="68"/>
      <c r="H44" s="68"/>
      <c r="I44" s="68"/>
    </row>
    <row r="46" spans="1:18" x14ac:dyDescent="0.25">
      <c r="A46" s="38" t="s">
        <v>72</v>
      </c>
    </row>
    <row r="47" spans="1:18" x14ac:dyDescent="0.25">
      <c r="A47" s="45">
        <v>42305</v>
      </c>
    </row>
    <row r="48" spans="1:18" x14ac:dyDescent="0.25">
      <c r="A48" s="45">
        <v>42381</v>
      </c>
    </row>
    <row r="49" spans="1:1" x14ac:dyDescent="0.25">
      <c r="A49" s="45">
        <v>43028</v>
      </c>
    </row>
  </sheetData>
  <sortState columnSort="1" ref="F9:M16">
    <sortCondition ref="F9:M9"/>
  </sortState>
  <mergeCells count="22">
    <mergeCell ref="U28:V28"/>
    <mergeCell ref="B17:D17"/>
    <mergeCell ref="E17:J17"/>
    <mergeCell ref="O17:Q17"/>
    <mergeCell ref="R17:V17"/>
    <mergeCell ref="AC18:AG18"/>
    <mergeCell ref="K17:N17"/>
    <mergeCell ref="L24:Q24"/>
    <mergeCell ref="L23:Q23"/>
    <mergeCell ref="L22:Q22"/>
    <mergeCell ref="L21:Q21"/>
    <mergeCell ref="L20:Q20"/>
    <mergeCell ref="L25:Q25"/>
    <mergeCell ref="L26:Q26"/>
    <mergeCell ref="L27:Q27"/>
    <mergeCell ref="A44:I44"/>
    <mergeCell ref="A42:I42"/>
    <mergeCell ref="B28:D28"/>
    <mergeCell ref="E28:F28"/>
    <mergeCell ref="A41:I41"/>
    <mergeCell ref="C39:G39"/>
    <mergeCell ref="R28:S28"/>
  </mergeCells>
  <pageMargins left="0.7" right="0.7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topLeftCell="A7" zoomScaleNormal="100" zoomScaleSheetLayoutView="100" workbookViewId="0">
      <selection activeCell="V13" sqref="V13"/>
    </sheetView>
  </sheetViews>
  <sheetFormatPr defaultRowHeight="15" x14ac:dyDescent="0.25"/>
  <cols>
    <col min="1" max="1" width="72.28515625" bestFit="1" customWidth="1"/>
    <col min="2" max="10" width="0" hidden="1" customWidth="1"/>
    <col min="11" max="11" width="7" bestFit="1" customWidth="1"/>
    <col min="12" max="12" width="7.5703125" bestFit="1" customWidth="1"/>
    <col min="13" max="13" width="10.42578125" bestFit="1" customWidth="1"/>
    <col min="14" max="14" width="12.140625" bestFit="1" customWidth="1"/>
    <col min="15" max="15" width="12.140625" hidden="1" customWidth="1"/>
    <col min="16" max="16" width="12.140625" bestFit="1" customWidth="1"/>
    <col min="17" max="17" width="13.42578125" bestFit="1" customWidth="1"/>
    <col min="21" max="21" width="46.5703125" bestFit="1" customWidth="1"/>
  </cols>
  <sheetData>
    <row r="1" spans="1:22" ht="18.75" x14ac:dyDescent="0.3">
      <c r="A1" s="6"/>
    </row>
    <row r="2" spans="1:22" ht="18.75" x14ac:dyDescent="0.3">
      <c r="A2" s="6"/>
    </row>
    <row r="3" spans="1:22" ht="18.75" x14ac:dyDescent="0.3">
      <c r="A3" s="6"/>
    </row>
    <row r="4" spans="1:22" ht="18.75" x14ac:dyDescent="0.3">
      <c r="A4" s="6"/>
    </row>
    <row r="5" spans="1:22" ht="18.75" x14ac:dyDescent="0.3">
      <c r="A5" s="6"/>
    </row>
    <row r="6" spans="1:22" ht="18.75" x14ac:dyDescent="0.3">
      <c r="A6" s="6" t="s">
        <v>64</v>
      </c>
    </row>
    <row r="7" spans="1:22" ht="18.75" x14ac:dyDescent="0.3">
      <c r="A7" s="6" t="s">
        <v>71</v>
      </c>
    </row>
    <row r="9" spans="1:22" ht="63.75" x14ac:dyDescent="0.3">
      <c r="A9" s="28" t="s">
        <v>63</v>
      </c>
      <c r="B9" s="19" t="s">
        <v>32</v>
      </c>
      <c r="C9" s="19" t="s">
        <v>33</v>
      </c>
      <c r="D9" s="19" t="s">
        <v>20</v>
      </c>
      <c r="E9" s="19" t="s">
        <v>34</v>
      </c>
      <c r="F9" s="19" t="s">
        <v>35</v>
      </c>
      <c r="G9" s="19" t="s">
        <v>36</v>
      </c>
      <c r="H9" s="19" t="s">
        <v>37</v>
      </c>
      <c r="I9" s="20" t="s">
        <v>38</v>
      </c>
      <c r="J9" s="21" t="s">
        <v>39</v>
      </c>
      <c r="K9" s="30" t="s">
        <v>19</v>
      </c>
      <c r="L9" s="30" t="s">
        <v>32</v>
      </c>
      <c r="M9" s="30" t="s">
        <v>40</v>
      </c>
      <c r="N9" s="30" t="s">
        <v>59</v>
      </c>
      <c r="O9" s="30" t="s">
        <v>60</v>
      </c>
      <c r="P9" s="30" t="s">
        <v>61</v>
      </c>
      <c r="Q9" s="30" t="s">
        <v>62</v>
      </c>
      <c r="R9" s="30" t="s">
        <v>37</v>
      </c>
    </row>
    <row r="10" spans="1:22" x14ac:dyDescent="0.25">
      <c r="A10" s="83" t="s">
        <v>105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22" x14ac:dyDescent="0.25">
      <c r="A11" s="62" t="s">
        <v>104</v>
      </c>
      <c r="B11" s="63"/>
      <c r="C11" s="63"/>
      <c r="D11" s="63"/>
      <c r="E11" s="63"/>
      <c r="F11" s="63"/>
      <c r="G11" s="63"/>
      <c r="H11" s="63"/>
      <c r="I11" s="64"/>
      <c r="J11" s="65"/>
      <c r="K11" s="29">
        <f>IF(ISERROR(AVERAGE(Medical!K8,Dental!K8,OB!K8,'Behavioral Health'!K8))=TRUE,"N/A",AVERAGE(Medical!K8,Dental!K8,OB!K8,'Behavioral Health'!K8))</f>
        <v>4.75</v>
      </c>
      <c r="L11" s="29" t="str">
        <f>IF(ISERROR(AVERAGE(Medical!L8,Dental!L8,OB!L8,'Behavioral Health'!L8))=TRUE,"N/A",AVERAGE(Medical!L8,Dental!L8,OB!L8,'Behavioral Health'!L8))</f>
        <v>N/A</v>
      </c>
      <c r="M11" s="29" t="str">
        <f>IF(ISERROR(AVERAGE(Medical!M8,Dental!M8,OB!M8,'Behavioral Health'!M8))=TRUE,"N/A",AVERAGE(Medical!M8,Dental!M8,OB!M8,'Behavioral Health'!M8))</f>
        <v>N/A</v>
      </c>
      <c r="N11" s="29">
        <f>IF(ISERROR(AVERAGE(Medical!N8,Dental!N8,OB!N8,'Behavioral Health'!N8))=TRUE,"N/A",AVERAGE(Medical!N8,Dental!N8,OB!N8,'Behavioral Health'!N8))</f>
        <v>5</v>
      </c>
      <c r="O11" s="29" t="str">
        <f>IF(ISERROR(AVERAGE(Medical!O8,Dental!O8,OB!O8,'Behavioral Health'!O8))=TRUE,"N/A",AVERAGE(Medical!O8,Dental!O8,OB!O8,'Behavioral Health'!O8))</f>
        <v>N/A</v>
      </c>
      <c r="P11" s="29">
        <f>IF(ISERROR(AVERAGE(Medical!P8,Dental!P8,OB!P8,'Behavioral Health'!P8))=TRUE,"N/A",AVERAGE(Medical!P8,Dental!P8,OB!P8,'Behavioral Health'!P8))</f>
        <v>4.6888888888888891</v>
      </c>
      <c r="Q11" s="29" t="str">
        <f>IF(ISERROR(AVERAGE(Medical!Q8,Dental!Q8,OB!Q8,'Behavioral Health'!Q8))=TRUE,"N/A",AVERAGE(Medical!Q8,Dental!Q8,OB!Q8,'Behavioral Health'!Q8))</f>
        <v>N/A</v>
      </c>
      <c r="R11" s="29">
        <f>IF(ISERROR(AVERAGE(Medical!R8,Dental!R8,OB!R8,'Behavioral Health'!R8))=TRUE,"N/A",AVERAGE(Medical!R8,Dental!R8,OB!R8,'Behavioral Health'!R8))</f>
        <v>5</v>
      </c>
    </row>
    <row r="12" spans="1:22" x14ac:dyDescent="0.2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V12" t="s">
        <v>106</v>
      </c>
    </row>
    <row r="13" spans="1:22" x14ac:dyDescent="0.25">
      <c r="A13" s="83" t="s">
        <v>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U13" s="38" t="str">
        <f>A13</f>
        <v>Availability</v>
      </c>
      <c r="V13" s="4">
        <f>AVERAGE(K14:K18)</f>
        <v>4.5043174509743222</v>
      </c>
    </row>
    <row r="14" spans="1:22" x14ac:dyDescent="0.25">
      <c r="A14" s="35" t="s">
        <v>0</v>
      </c>
      <c r="B14" s="4">
        <f>SUM(Medical!B9,Dental!B9,OB!B9,'Behavioral Health'!B9)</f>
        <v>106</v>
      </c>
      <c r="C14" s="4">
        <f>SUM(Medical!C9,Dental!C9,OB!C9,'Behavioral Health'!C9)</f>
        <v>20</v>
      </c>
      <c r="D14" s="4">
        <f>SUM(Medical!D9,Dental!D9,OB!D9,'Behavioral Health'!D9)</f>
        <v>940</v>
      </c>
      <c r="E14" s="4">
        <f>SUM(Medical!E9,Dental!E9,OB!E9,'Behavioral Health'!E9)</f>
        <v>30</v>
      </c>
      <c r="F14" s="4">
        <f>SUM(Medical!F9,Dental!F9,OB!F9,'Behavioral Health'!F9)</f>
        <v>4359</v>
      </c>
      <c r="G14" s="4">
        <f>SUM(Medical!G9,Dental!G9,OB!G9,'Behavioral Health'!G9)</f>
        <v>440</v>
      </c>
      <c r="H14" s="4">
        <f>SUM(Medical!H9,Dental!H9,OB!H9,'Behavioral Health'!H9)</f>
        <v>319</v>
      </c>
      <c r="I14" s="4">
        <f>SUM(Medical!I9,Dental!I9,OB!I9,'Behavioral Health'!I9)</f>
        <v>6214</v>
      </c>
      <c r="J14" s="4">
        <f>SUM(Medical!J9,Dental!J9,OB!J9,'Behavioral Health'!J9)</f>
        <v>1388</v>
      </c>
      <c r="K14" s="29">
        <f>AVERAGE(Medical!K9,Dental!K9,OB!K9,'Behavioral Health'!K9)</f>
        <v>4.4606196852079263</v>
      </c>
      <c r="L14" s="29">
        <f>AVERAGE(Medical!L9,Dental!L9,OB!L9,'Behavioral Health'!L9)</f>
        <v>4.8083333333333336</v>
      </c>
      <c r="M14" s="29">
        <f>AVERAGE(Medical!M9,Dental!M9,OB!M9,'Behavioral Health'!M9)</f>
        <v>5</v>
      </c>
      <c r="N14" s="29">
        <f>AVERAGE(Medical!N9,Dental!N9,OB!N9,'Behavioral Health'!N9)</f>
        <v>4.1901127467545267</v>
      </c>
      <c r="O14" s="29"/>
      <c r="P14" s="29">
        <f>AVERAGE(Medical!P9,Dental!P9,OB!P9,'Behavioral Health'!P9)</f>
        <v>4.4898499859337484</v>
      </c>
      <c r="Q14" s="29">
        <f>AVERAGE(Medical!Q9,Dental!Q9,OB!Q9,'Behavioral Health'!Q9)</f>
        <v>4.5244465822886291</v>
      </c>
      <c r="R14" s="29">
        <f>AVERAGE(Medical!R9,Dental!R9,OB!R9,'Behavioral Health'!R9)</f>
        <v>4.6129343629343627</v>
      </c>
      <c r="U14" s="38" t="str">
        <f>A19</f>
        <v>Quality of Services</v>
      </c>
      <c r="V14" s="4">
        <f>AVERAGE(K20:K27)</f>
        <v>4.6599531565006069</v>
      </c>
    </row>
    <row r="15" spans="1:22" x14ac:dyDescent="0.25">
      <c r="A15" s="35" t="s">
        <v>1</v>
      </c>
      <c r="B15" s="4">
        <f>SUM(Medical!B10,Dental!B10,OB!B10,'Behavioral Health'!B10)</f>
        <v>104</v>
      </c>
      <c r="C15" s="4">
        <f>SUM(Medical!C10,Dental!C10,OB!C10,'Behavioral Health'!C10)</f>
        <v>20</v>
      </c>
      <c r="D15" s="4">
        <f>SUM(Medical!D10,Dental!D10,OB!D10,'Behavioral Health'!D10)</f>
        <v>996</v>
      </c>
      <c r="E15" s="4">
        <f>SUM(Medical!E10,Dental!E10,OB!E10,'Behavioral Health'!E10)</f>
        <v>30</v>
      </c>
      <c r="F15" s="4">
        <f>SUM(Medical!F10,Dental!F10,OB!F10,'Behavioral Health'!F10)</f>
        <v>4487</v>
      </c>
      <c r="G15" s="4">
        <f>SUM(Medical!G10,Dental!G10,OB!G10,'Behavioral Health'!G10)</f>
        <v>458</v>
      </c>
      <c r="H15" s="4">
        <f>SUM(Medical!H10,Dental!H10,OB!H10,'Behavioral Health'!H10)</f>
        <v>323</v>
      </c>
      <c r="I15" s="4">
        <f>SUM(Medical!I10,Dental!I10,OB!I10,'Behavioral Health'!I10)</f>
        <v>6418</v>
      </c>
      <c r="J15" s="4">
        <f>SUM(Medical!J10,Dental!J10,OB!J10,'Behavioral Health'!J10)</f>
        <v>1388</v>
      </c>
      <c r="K15" s="29">
        <f>AVERAGE(Medical!K10,Dental!K10,OB!K10,'Behavioral Health'!K10)</f>
        <v>4.6096587598198884</v>
      </c>
      <c r="L15" s="29">
        <f>AVERAGE(Medical!L10,Dental!L10,OB!L10,'Behavioral Health'!L10)</f>
        <v>4.6916666666666664</v>
      </c>
      <c r="M15" s="29">
        <f>AVERAGE(Medical!M10,Dental!M10,OB!M10,'Behavioral Health'!M10)</f>
        <v>5</v>
      </c>
      <c r="N15" s="29">
        <f>AVERAGE(Medical!N10,Dental!N10,OB!N10,'Behavioral Health'!N10)</f>
        <v>4.5113661963898508</v>
      </c>
      <c r="O15" s="29"/>
      <c r="P15" s="29">
        <f>AVERAGE(Medical!P10,Dental!P10,OB!P10,'Behavioral Health'!P10)</f>
        <v>4.6125003422562925</v>
      </c>
      <c r="Q15" s="29">
        <f>AVERAGE(Medical!Q10,Dental!Q10,OB!Q10,'Behavioral Health'!Q10)</f>
        <v>4.7313832185912279</v>
      </c>
      <c r="R15" s="29">
        <f>AVERAGE(Medical!R10,Dental!R10,OB!R10,'Behavioral Health'!R10)</f>
        <v>4.6665661196911197</v>
      </c>
      <c r="U15" s="38" t="str">
        <f>A28</f>
        <v>Cost</v>
      </c>
      <c r="V15" s="4">
        <f>AVERAGE(K29:K30)</f>
        <v>4.6340849590772422</v>
      </c>
    </row>
    <row r="16" spans="1:22" x14ac:dyDescent="0.25">
      <c r="A16" s="35" t="s">
        <v>2</v>
      </c>
      <c r="B16" s="4">
        <f>SUM(Medical!B11,Dental!B11,OB!B11,'Behavioral Health'!B11)</f>
        <v>105</v>
      </c>
      <c r="C16" s="4">
        <f>SUM(Medical!C11,Dental!C11,OB!C11,'Behavioral Health'!C11)</f>
        <v>20</v>
      </c>
      <c r="D16" s="4">
        <f>SUM(Medical!D11,Dental!D11,OB!D11,'Behavioral Health'!D11)</f>
        <v>1000</v>
      </c>
      <c r="E16" s="4">
        <f>SUM(Medical!E11,Dental!E11,OB!E11,'Behavioral Health'!E11)</f>
        <v>29</v>
      </c>
      <c r="F16" s="4">
        <f>SUM(Medical!F11,Dental!F11,OB!F11,'Behavioral Health'!F11)</f>
        <v>4591</v>
      </c>
      <c r="G16" s="4">
        <f>SUM(Medical!G11,Dental!G11,OB!G11,'Behavioral Health'!G11)</f>
        <v>457</v>
      </c>
      <c r="H16" s="4">
        <f>SUM(Medical!H11,Dental!H11,OB!H11,'Behavioral Health'!H11)</f>
        <v>329</v>
      </c>
      <c r="I16" s="4">
        <f>SUM(Medical!I11,Dental!I11,OB!I11,'Behavioral Health'!I11)</f>
        <v>6531</v>
      </c>
      <c r="J16" s="4">
        <f>SUM(Medical!J11,Dental!J11,OB!J11,'Behavioral Health'!J11)</f>
        <v>1388</v>
      </c>
      <c r="K16" s="29">
        <f>AVERAGE(Medical!K11,Dental!K11,OB!K11,'Behavioral Health'!K11)</f>
        <v>4.6573329081102761</v>
      </c>
      <c r="L16" s="29">
        <f>AVERAGE(Medical!L11,Dental!L11,OB!L11,'Behavioral Health'!L11)</f>
        <v>4.7749999999999995</v>
      </c>
      <c r="M16" s="29">
        <f>AVERAGE(Medical!M11,Dental!M11,OB!M11,'Behavioral Health'!M11)</f>
        <v>5</v>
      </c>
      <c r="N16" s="29">
        <f>AVERAGE(Medical!N11,Dental!N11,OB!N11,'Behavioral Health'!N11)</f>
        <v>4.5002807228746029</v>
      </c>
      <c r="O16" s="29"/>
      <c r="P16" s="29">
        <f>AVERAGE(Medical!P11,Dental!P11,OB!P11,'Behavioral Health'!P11)</f>
        <v>4.6833152299036751</v>
      </c>
      <c r="Q16" s="29">
        <f>AVERAGE(Medical!Q11,Dental!Q11,OB!Q11,'Behavioral Health'!Q11)</f>
        <v>4.7188868512561504</v>
      </c>
      <c r="R16" s="29">
        <f>AVERAGE(Medical!R11,Dental!R11,OB!R11,'Behavioral Health'!R11)</f>
        <v>4.70710666023166</v>
      </c>
      <c r="U16" s="38" t="str">
        <f>A31</f>
        <v>Facilities</v>
      </c>
      <c r="V16" s="4">
        <f>AVERAGE(K32:K33)</f>
        <v>4.6327963450133396</v>
      </c>
    </row>
    <row r="17" spans="1:22" x14ac:dyDescent="0.25">
      <c r="A17" s="35" t="s">
        <v>3</v>
      </c>
      <c r="B17" s="4">
        <f>SUM(Medical!B12,Dental!B12,OB!B12,'Behavioral Health'!B12)</f>
        <v>104</v>
      </c>
      <c r="C17" s="4">
        <f>SUM(Medical!C12,Dental!C12,OB!C12,'Behavioral Health'!C12)</f>
        <v>20</v>
      </c>
      <c r="D17" s="4">
        <f>SUM(Medical!D12,Dental!D12,OB!D12,'Behavioral Health'!D12)</f>
        <v>913</v>
      </c>
      <c r="E17" s="4">
        <f>SUM(Medical!E12,Dental!E12,OB!E12,'Behavioral Health'!E12)</f>
        <v>27</v>
      </c>
      <c r="F17" s="4">
        <f>SUM(Medical!F12,Dental!F12,OB!F12,'Behavioral Health'!F12)</f>
        <v>4082</v>
      </c>
      <c r="G17" s="4">
        <f>SUM(Medical!G12,Dental!G12,OB!G12,'Behavioral Health'!G12)</f>
        <v>435</v>
      </c>
      <c r="H17" s="4">
        <f>SUM(Medical!H12,Dental!H12,OB!H12,'Behavioral Health'!H12)</f>
        <v>304</v>
      </c>
      <c r="I17" s="4">
        <f>SUM(Medical!I12,Dental!I12,OB!I12,'Behavioral Health'!I12)</f>
        <v>5885</v>
      </c>
      <c r="J17" s="4">
        <f>SUM(Medical!J12,Dental!J12,OB!J12,'Behavioral Health'!J12)</f>
        <v>1388</v>
      </c>
      <c r="K17" s="29">
        <f>AVERAGE(Medical!K12,Dental!K12,OB!K12,'Behavioral Health'!K12)</f>
        <v>4.2418039016530775</v>
      </c>
      <c r="L17" s="29">
        <f>AVERAGE(Medical!L12,Dental!L12,OB!L12,'Behavioral Health'!L12)</f>
        <v>4.6916666666666664</v>
      </c>
      <c r="M17" s="29">
        <f>AVERAGE(Medical!M12,Dental!M12,OB!M12,'Behavioral Health'!M12)</f>
        <v>5</v>
      </c>
      <c r="N17" s="29">
        <f>AVERAGE(Medical!N12,Dental!N12,OB!N12,'Behavioral Health'!N12)</f>
        <v>4.0976387598209003</v>
      </c>
      <c r="O17" s="29"/>
      <c r="P17" s="29">
        <f>AVERAGE(Medical!P12,Dental!P12,OB!P12,'Behavioral Health'!P12)</f>
        <v>4.2238901472029848</v>
      </c>
      <c r="Q17" s="29">
        <f>AVERAGE(Medical!Q12,Dental!Q12,OB!Q12,'Behavioral Health'!Q12)</f>
        <v>4.4853741394342057</v>
      </c>
      <c r="R17" s="29">
        <f>AVERAGE(Medical!R12,Dental!R12,OB!R12,'Behavioral Health'!R12)</f>
        <v>4.4916143822393817</v>
      </c>
      <c r="U17" s="38" t="str">
        <f>A35</f>
        <v>Likelihood of referring your friends/relatives to us</v>
      </c>
      <c r="V17" s="4">
        <f>K35</f>
        <v>4.6408629679669708</v>
      </c>
    </row>
    <row r="18" spans="1:22" x14ac:dyDescent="0.25">
      <c r="A18" s="35" t="s">
        <v>4</v>
      </c>
      <c r="B18" s="4">
        <f>SUM(Medical!B13,Dental!B13,OB!B13,'Behavioral Health'!B13)</f>
        <v>104</v>
      </c>
      <c r="C18" s="4">
        <f>SUM(Medical!C13,Dental!C13,OB!C13,'Behavioral Health'!C13)</f>
        <v>20</v>
      </c>
      <c r="D18" s="4">
        <f>SUM(Medical!D13,Dental!D13,OB!D13,'Behavioral Health'!D13)</f>
        <v>974</v>
      </c>
      <c r="E18" s="4">
        <f>SUM(Medical!E13,Dental!E13,OB!E13,'Behavioral Health'!E13)</f>
        <v>29</v>
      </c>
      <c r="F18" s="4">
        <f>SUM(Medical!F13,Dental!F13,OB!F13,'Behavioral Health'!F13)</f>
        <v>4464</v>
      </c>
      <c r="G18" s="4">
        <f>SUM(Medical!G13,Dental!G13,OB!G13,'Behavioral Health'!G13)</f>
        <v>455</v>
      </c>
      <c r="H18" s="4">
        <f>SUM(Medical!H13,Dental!H13,OB!H13,'Behavioral Health'!H13)</f>
        <v>323</v>
      </c>
      <c r="I18" s="4">
        <f>SUM(Medical!I13,Dental!I13,OB!I13,'Behavioral Health'!I13)</f>
        <v>6369</v>
      </c>
      <c r="J18" s="4">
        <f>SUM(Medical!J13,Dental!J13,OB!J13,'Behavioral Health'!J13)</f>
        <v>1388</v>
      </c>
      <c r="K18" s="29">
        <f>AVERAGE(Medical!K13,Dental!K13,OB!K13,'Behavioral Health'!K13)</f>
        <v>4.5521720000804411</v>
      </c>
      <c r="L18" s="29">
        <f>AVERAGE(Medical!L13,Dental!L13,OB!L13,'Behavioral Health'!L13)</f>
        <v>4.6916666666666664</v>
      </c>
      <c r="M18" s="29">
        <f>AVERAGE(Medical!M13,Dental!M13,OB!M13,'Behavioral Health'!M13)</f>
        <v>5</v>
      </c>
      <c r="N18" s="29">
        <f>AVERAGE(Medical!N13,Dental!N13,OB!N13,'Behavioral Health'!N13)</f>
        <v>4.3948807235786091</v>
      </c>
      <c r="O18" s="29"/>
      <c r="P18" s="29">
        <f>AVERAGE(Medical!P13,Dental!P13,OB!P13,'Behavioral Health'!P13)</f>
        <v>4.5678199582948658</v>
      </c>
      <c r="Q18" s="29">
        <f>AVERAGE(Medical!Q13,Dental!Q13,OB!Q13,'Behavioral Health'!Q13)</f>
        <v>4.7043561915642007</v>
      </c>
      <c r="R18" s="29">
        <f>AVERAGE(Medical!R13,Dental!R13,OB!R13,'Behavioral Health'!R13)</f>
        <v>4.6554657335907335</v>
      </c>
      <c r="U18" s="38" t="str">
        <f>A37</f>
        <v>HealthPoint Overall Score</v>
      </c>
      <c r="V18" s="4">
        <f>K37</f>
        <v>4.6148909431998035</v>
      </c>
    </row>
    <row r="19" spans="1:22" x14ac:dyDescent="0.25">
      <c r="A19" s="85" t="s">
        <v>67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U19" s="38"/>
    </row>
    <row r="20" spans="1:22" x14ac:dyDescent="0.25">
      <c r="A20" s="35" t="s">
        <v>5</v>
      </c>
      <c r="B20" s="4">
        <f>SUM(Medical!B14,Dental!B14,OB!B14,'Behavioral Health'!B14)</f>
        <v>106</v>
      </c>
      <c r="C20" s="4">
        <f>SUM(Medical!C14,Dental!C14,OB!C14,'Behavioral Health'!C14)</f>
        <v>20</v>
      </c>
      <c r="D20" s="4">
        <f>SUM(Medical!D14,Dental!D14,OB!D14,'Behavioral Health'!D14)</f>
        <v>1011</v>
      </c>
      <c r="E20" s="4">
        <f>SUM(Medical!E14,Dental!E14,OB!E14,'Behavioral Health'!E14)</f>
        <v>30</v>
      </c>
      <c r="F20" s="4">
        <f>SUM(Medical!F14,Dental!F14,OB!F14,'Behavioral Health'!F14)</f>
        <v>4587</v>
      </c>
      <c r="G20" s="4">
        <f>SUM(Medical!G14,Dental!G14,OB!G14,'Behavioral Health'!G14)</f>
        <v>456</v>
      </c>
      <c r="H20" s="4">
        <f>SUM(Medical!H14,Dental!H14,OB!H14,'Behavioral Health'!H14)</f>
        <v>327</v>
      </c>
      <c r="I20" s="4">
        <f>SUM(Medical!I14,Dental!I14,OB!I14,'Behavioral Health'!I14)</f>
        <v>6537</v>
      </c>
      <c r="J20" s="4">
        <f>SUM(Medical!J14,Dental!J14,OB!J14,'Behavioral Health'!J14)</f>
        <v>1388</v>
      </c>
      <c r="K20" s="29">
        <f>AVERAGE(Medical!K14,Dental!K14,OB!K14,'Behavioral Health'!K14)</f>
        <v>4.6905251888432264</v>
      </c>
      <c r="L20" s="29">
        <f>AVERAGE(Medical!L14,Dental!L14,OB!L14,'Behavioral Health'!L14)</f>
        <v>4.8583333333333334</v>
      </c>
      <c r="M20" s="29">
        <f>AVERAGE(Medical!M14,Dental!M14,OB!M14,'Behavioral Health'!M14)</f>
        <v>5</v>
      </c>
      <c r="N20" s="29">
        <f>AVERAGE(Medical!N14,Dental!N14,OB!N14,'Behavioral Health'!N14)</f>
        <v>4.5635111303539748</v>
      </c>
      <c r="O20" s="29"/>
      <c r="P20" s="29">
        <f>AVERAGE(Medical!P14,Dental!P14,OB!P14,'Behavioral Health'!P14)</f>
        <v>4.7112483024569958</v>
      </c>
      <c r="Q20" s="29">
        <f>AVERAGE(Medical!Q14,Dental!Q14,OB!Q14,'Behavioral Health'!Q14)</f>
        <v>4.7158504444377636</v>
      </c>
      <c r="R20" s="29">
        <f>AVERAGE(Medical!R14,Dental!R14,OB!R14,'Behavioral Health'!R14)</f>
        <v>4.6824927606177607</v>
      </c>
    </row>
    <row r="21" spans="1:22" x14ac:dyDescent="0.25">
      <c r="A21" s="35" t="s">
        <v>6</v>
      </c>
      <c r="B21" s="4">
        <f>SUM(Medical!B15,Dental!B15,OB!B15,'Behavioral Health'!B15)</f>
        <v>104</v>
      </c>
      <c r="C21" s="4">
        <f>SUM(Medical!C15,Dental!C15,OB!C15,'Behavioral Health'!C15)</f>
        <v>20</v>
      </c>
      <c r="D21" s="4">
        <f>SUM(Medical!D15,Dental!D15,OB!D15,'Behavioral Health'!D15)</f>
        <v>998</v>
      </c>
      <c r="E21" s="4">
        <f>SUM(Medical!E15,Dental!E15,OB!E15,'Behavioral Health'!E15)</f>
        <v>29</v>
      </c>
      <c r="F21" s="4">
        <f>SUM(Medical!F15,Dental!F15,OB!F15,'Behavioral Health'!F15)</f>
        <v>4603</v>
      </c>
      <c r="G21" s="4">
        <f>SUM(Medical!G15,Dental!G15,OB!G15,'Behavioral Health'!G15)</f>
        <v>453</v>
      </c>
      <c r="H21" s="4">
        <f>SUM(Medical!H15,Dental!H15,OB!H15,'Behavioral Health'!H15)</f>
        <v>331</v>
      </c>
      <c r="I21" s="4">
        <f>SUM(Medical!I15,Dental!I15,OB!I15,'Behavioral Health'!I15)</f>
        <v>6538</v>
      </c>
      <c r="J21" s="4">
        <f>SUM(Medical!J15,Dental!J15,OB!J15,'Behavioral Health'!J15)</f>
        <v>1388</v>
      </c>
      <c r="K21" s="29">
        <f>AVERAGE(Medical!K15,Dental!K15,OB!K15,'Behavioral Health'!K15)</f>
        <v>4.6856550796691252</v>
      </c>
      <c r="L21" s="29">
        <f>AVERAGE(Medical!L15,Dental!L15,OB!L15,'Behavioral Health'!L15)</f>
        <v>4.7416666666666663</v>
      </c>
      <c r="M21" s="29">
        <f>AVERAGE(Medical!M15,Dental!M15,OB!M15,'Behavioral Health'!M15)</f>
        <v>5</v>
      </c>
      <c r="N21" s="29">
        <f>AVERAGE(Medical!N15,Dental!N15,OB!N15,'Behavioral Health'!N15)</f>
        <v>4.4899318169018052</v>
      </c>
      <c r="O21" s="29"/>
      <c r="P21" s="29">
        <f>AVERAGE(Medical!P15,Dental!P15,OB!P15,'Behavioral Health'!P15)</f>
        <v>4.7231098510616309</v>
      </c>
      <c r="Q21" s="29">
        <f>AVERAGE(Medical!Q15,Dental!Q15,OB!Q15,'Behavioral Health'!Q15)</f>
        <v>4.6781408772509998</v>
      </c>
      <c r="R21" s="29">
        <f>AVERAGE(Medical!R15,Dental!R15,OB!R15,'Behavioral Health'!R15)</f>
        <v>4.7095197876447878</v>
      </c>
    </row>
    <row r="22" spans="1:22" x14ac:dyDescent="0.25">
      <c r="A22" s="35" t="s">
        <v>7</v>
      </c>
      <c r="B22" s="4">
        <f>SUM(Medical!B16,Dental!B16,OB!B16,'Behavioral Health'!B16)</f>
        <v>105</v>
      </c>
      <c r="C22" s="4">
        <f>SUM(Medical!C16,Dental!C16,OB!C16,'Behavioral Health'!C16)</f>
        <v>20</v>
      </c>
      <c r="D22" s="4">
        <f>SUM(Medical!D16,Dental!D16,OB!D16,'Behavioral Health'!D16)</f>
        <v>1004</v>
      </c>
      <c r="E22" s="4">
        <f>SUM(Medical!E16,Dental!E16,OB!E16,'Behavioral Health'!E16)</f>
        <v>30</v>
      </c>
      <c r="F22" s="4">
        <f>SUM(Medical!F16,Dental!F16,OB!F16,'Behavioral Health'!F16)</f>
        <v>4574</v>
      </c>
      <c r="G22" s="4">
        <f>SUM(Medical!G16,Dental!G16,OB!G16,'Behavioral Health'!G16)</f>
        <v>458</v>
      </c>
      <c r="H22" s="4">
        <f>SUM(Medical!H16,Dental!H16,OB!H16,'Behavioral Health'!H16)</f>
        <v>332</v>
      </c>
      <c r="I22" s="4">
        <f>SUM(Medical!I16,Dental!I16,OB!I16,'Behavioral Health'!I16)</f>
        <v>6523</v>
      </c>
      <c r="J22" s="4">
        <f>SUM(Medical!J16,Dental!J16,OB!J16,'Behavioral Health'!J16)</f>
        <v>1388</v>
      </c>
      <c r="K22" s="29">
        <f>AVERAGE(Medical!K16,Dental!K16,OB!K16,'Behavioral Health'!K16)</f>
        <v>4.6832710746712323</v>
      </c>
      <c r="L22" s="29">
        <f>AVERAGE(Medical!L16,Dental!L16,OB!L16,'Behavioral Health'!L16)</f>
        <v>4.7749999999999995</v>
      </c>
      <c r="M22" s="29">
        <f>AVERAGE(Medical!M16,Dental!M16,OB!M16,'Behavioral Health'!M16)</f>
        <v>5</v>
      </c>
      <c r="N22" s="29">
        <f>AVERAGE(Medical!N16,Dental!N16,OB!N16,'Behavioral Health'!N16)</f>
        <v>4.522834033820506</v>
      </c>
      <c r="O22" s="29"/>
      <c r="P22" s="29">
        <f>AVERAGE(Medical!P16,Dental!P16,OB!P16,'Behavioral Health'!P16)</f>
        <v>4.7034957274363443</v>
      </c>
      <c r="Q22" s="29">
        <f>AVERAGE(Medical!Q16,Dental!Q16,OB!Q16,'Behavioral Health'!Q16)</f>
        <v>4.730641653889708</v>
      </c>
      <c r="R22" s="29">
        <f>AVERAGE(Medical!R16,Dental!R16,OB!R16,'Behavioral Health'!R16)</f>
        <v>4.716276544401544</v>
      </c>
    </row>
    <row r="23" spans="1:22" x14ac:dyDescent="0.25">
      <c r="A23" s="35" t="s">
        <v>8</v>
      </c>
      <c r="B23" s="4">
        <f>SUM(Medical!B17,Dental!B17,OB!B17,'Behavioral Health'!B17)</f>
        <v>106</v>
      </c>
      <c r="C23" s="4">
        <f>SUM(Medical!C17,Dental!C17,OB!C17,'Behavioral Health'!C17)</f>
        <v>20</v>
      </c>
      <c r="D23" s="4">
        <f>SUM(Medical!D17,Dental!D17,OB!D17,'Behavioral Health'!D17)</f>
        <v>1007</v>
      </c>
      <c r="E23" s="4">
        <f>SUM(Medical!E17,Dental!E17,OB!E17,'Behavioral Health'!E17)</f>
        <v>30</v>
      </c>
      <c r="F23" s="4">
        <f>SUM(Medical!F17,Dental!F17,OB!F17,'Behavioral Health'!F17)</f>
        <v>4571</v>
      </c>
      <c r="G23" s="4">
        <f>SUM(Medical!G17,Dental!G17,OB!G17,'Behavioral Health'!G17)</f>
        <v>461</v>
      </c>
      <c r="H23" s="4">
        <f>SUM(Medical!H17,Dental!H17,OB!H17,'Behavioral Health'!H17)</f>
        <v>333</v>
      </c>
      <c r="I23" s="4">
        <f>SUM(Medical!I17,Dental!I17,OB!I17,'Behavioral Health'!I17)</f>
        <v>6528</v>
      </c>
      <c r="J23" s="4">
        <f>SUM(Medical!J17,Dental!J17,OB!J17,'Behavioral Health'!J17)</f>
        <v>1388</v>
      </c>
      <c r="K23" s="29">
        <f>AVERAGE(Medical!K17,Dental!K17,OB!K17,'Behavioral Health'!K17)</f>
        <v>4.6840619875724787</v>
      </c>
      <c r="L23" s="29">
        <f>AVERAGE(Medical!L17,Dental!L17,OB!L17,'Behavioral Health'!L17)</f>
        <v>4.8083333333333336</v>
      </c>
      <c r="M23" s="29">
        <f>AVERAGE(Medical!M17,Dental!M17,OB!M17,'Behavioral Health'!M17)</f>
        <v>5</v>
      </c>
      <c r="N23" s="29">
        <f>AVERAGE(Medical!N17,Dental!N17,OB!N17,'Behavioral Health'!N17)</f>
        <v>4.5617022718312636</v>
      </c>
      <c r="O23" s="29"/>
      <c r="P23" s="29">
        <f>AVERAGE(Medical!P17,Dental!P17,OB!P17,'Behavioral Health'!P17)</f>
        <v>4.6942673468986378</v>
      </c>
      <c r="Q23" s="29">
        <f>AVERAGE(Medical!Q17,Dental!Q17,OB!Q17,'Behavioral Health'!Q17)</f>
        <v>4.7584102456182551</v>
      </c>
      <c r="R23" s="29">
        <f>AVERAGE(Medical!R17,Dental!R17,OB!R17,'Behavioral Health'!R17)</f>
        <v>4.723033301158301</v>
      </c>
    </row>
    <row r="24" spans="1:22" x14ac:dyDescent="0.25">
      <c r="A24" s="35" t="s">
        <v>9</v>
      </c>
      <c r="B24" s="4">
        <f>SUM(Medical!B18,Dental!B18,OB!B18,'Behavioral Health'!B18)</f>
        <v>105</v>
      </c>
      <c r="C24" s="4">
        <f>SUM(Medical!C18,Dental!C18,OB!C18,'Behavioral Health'!C18)</f>
        <v>20</v>
      </c>
      <c r="D24" s="4">
        <f>SUM(Medical!D18,Dental!D18,OB!D18,'Behavioral Health'!D18)</f>
        <v>996</v>
      </c>
      <c r="E24" s="4">
        <f>SUM(Medical!E18,Dental!E18,OB!E18,'Behavioral Health'!E18)</f>
        <v>30</v>
      </c>
      <c r="F24" s="4">
        <f>SUM(Medical!F18,Dental!F18,OB!F18,'Behavioral Health'!F18)</f>
        <v>4500</v>
      </c>
      <c r="G24" s="4">
        <f>SUM(Medical!G18,Dental!G18,OB!G18,'Behavioral Health'!G18)</f>
        <v>459</v>
      </c>
      <c r="H24" s="4">
        <f>SUM(Medical!H18,Dental!H18,OB!H18,'Behavioral Health'!H18)</f>
        <v>327</v>
      </c>
      <c r="I24" s="4">
        <f>SUM(Medical!I18,Dental!I18,OB!I18,'Behavioral Health'!I18)</f>
        <v>6437</v>
      </c>
      <c r="J24" s="4">
        <f>SUM(Medical!J18,Dental!J18,OB!J18,'Behavioral Health'!J18)</f>
        <v>1388</v>
      </c>
      <c r="K24" s="29">
        <f>AVERAGE(Medical!K18,Dental!K18,OB!K18,'Behavioral Health'!K18)</f>
        <v>4.6262262300443515</v>
      </c>
      <c r="L24" s="29">
        <f>AVERAGE(Medical!L18,Dental!L18,OB!L18,'Behavioral Health'!L18)</f>
        <v>4.7749999999999995</v>
      </c>
      <c r="M24" s="29">
        <f>AVERAGE(Medical!M18,Dental!M18,OB!M18,'Behavioral Health'!M18)</f>
        <v>5</v>
      </c>
      <c r="N24" s="29">
        <f>AVERAGE(Medical!N18,Dental!N18,OB!N18,'Behavioral Health'!N18)</f>
        <v>4.5229968354875956</v>
      </c>
      <c r="O24" s="29"/>
      <c r="P24" s="29">
        <f>AVERAGE(Medical!P18,Dental!P18,OB!P18,'Behavioral Health'!P18)</f>
        <v>4.6286216018288631</v>
      </c>
      <c r="Q24" s="29">
        <f>AVERAGE(Medical!Q18,Dental!Q18,OB!Q18,'Behavioral Health'!Q18)</f>
        <v>4.7471063944923797</v>
      </c>
      <c r="R24" s="29">
        <f>AVERAGE(Medical!R18,Dental!R18,OB!R18,'Behavioral Health'!R18)</f>
        <v>4.6824927606177607</v>
      </c>
    </row>
    <row r="25" spans="1:22" x14ac:dyDescent="0.25">
      <c r="A25" s="35" t="s">
        <v>73</v>
      </c>
      <c r="B25" s="4">
        <f>SUM(Medical!B19,Dental!B19,OB!B19,'Behavioral Health'!B19)</f>
        <v>105</v>
      </c>
      <c r="C25" s="4">
        <f>SUM(Medical!C19,Dental!C19,OB!C19,'Behavioral Health'!C19)</f>
        <v>20</v>
      </c>
      <c r="D25" s="4">
        <f>SUM(Medical!D19,Dental!D19,OB!D19,'Behavioral Health'!D19)</f>
        <v>985</v>
      </c>
      <c r="E25" s="4">
        <f>SUM(Medical!E19,Dental!E19,OB!E19,'Behavioral Health'!E19)</f>
        <v>30</v>
      </c>
      <c r="F25" s="4">
        <f>SUM(Medical!F19,Dental!F19,OB!F19,'Behavioral Health'!F19)</f>
        <v>4457</v>
      </c>
      <c r="G25" s="4">
        <f>SUM(Medical!G19,Dental!G19,OB!G19,'Behavioral Health'!G19)</f>
        <v>453</v>
      </c>
      <c r="H25" s="4">
        <f>SUM(Medical!H19,Dental!H19,OB!H19,'Behavioral Health'!H19)</f>
        <v>327</v>
      </c>
      <c r="I25" s="4">
        <f>SUM(Medical!I19,Dental!I19,OB!I19,'Behavioral Health'!I19)</f>
        <v>6377</v>
      </c>
      <c r="J25" s="4">
        <f>SUM(Medical!J19,Dental!J19,OB!J19,'Behavioral Health'!J19)</f>
        <v>1388</v>
      </c>
      <c r="K25" s="29">
        <f>AVERAGE(Medical!K19,Dental!K19,OB!K19,'Behavioral Health'!K19)</f>
        <v>4.5741392633294984</v>
      </c>
      <c r="L25" s="29">
        <f>AVERAGE(Medical!L19,Dental!L19,OB!L19,'Behavioral Health'!L19)</f>
        <v>4.7250000000000005</v>
      </c>
      <c r="M25" s="29">
        <f>AVERAGE(Medical!M19,Dental!M19,OB!M19,'Behavioral Health'!M19)</f>
        <v>5</v>
      </c>
      <c r="N25" s="29">
        <f>AVERAGE(Medical!N19,Dental!N19,OB!N19,'Behavioral Health'!N19)</f>
        <v>4.4261276435470691</v>
      </c>
      <c r="O25" s="29"/>
      <c r="P25" s="29">
        <f>AVERAGE(Medical!P19,Dental!P19,OB!P19,'Behavioral Health'!P19)</f>
        <v>4.5802887286133203</v>
      </c>
      <c r="Q25" s="29">
        <f>AVERAGE(Medical!Q19,Dental!Q19,OB!Q19,'Behavioral Health'!Q19)</f>
        <v>4.6679393520327892</v>
      </c>
      <c r="R25" s="29">
        <f>AVERAGE(Medical!R19,Dental!R19,OB!R19,'Behavioral Health'!R19)</f>
        <v>4.6824927606177607</v>
      </c>
    </row>
    <row r="26" spans="1:22" x14ac:dyDescent="0.25">
      <c r="A26" s="35" t="s">
        <v>11</v>
      </c>
      <c r="B26" s="4">
        <f>SUM(Medical!B20,Dental!B20,OB!B20,'Behavioral Health'!B20)</f>
        <v>102</v>
      </c>
      <c r="C26" s="4">
        <f>SUM(Medical!C20,Dental!C20,OB!C20,'Behavioral Health'!C20)</f>
        <v>20</v>
      </c>
      <c r="D26" s="4">
        <f>SUM(Medical!D20,Dental!D20,OB!D20,'Behavioral Health'!D20)</f>
        <v>990</v>
      </c>
      <c r="E26" s="4">
        <f>SUM(Medical!E20,Dental!E20,OB!E20,'Behavioral Health'!E20)</f>
        <v>30</v>
      </c>
      <c r="F26" s="4">
        <f>SUM(Medical!F20,Dental!F20,OB!F20,'Behavioral Health'!F20)</f>
        <v>4495</v>
      </c>
      <c r="G26" s="4">
        <f>SUM(Medical!G20,Dental!G20,OB!G20,'Behavioral Health'!G20)</f>
        <v>454</v>
      </c>
      <c r="H26" s="4">
        <f>SUM(Medical!H20,Dental!H20,OB!H20,'Behavioral Health'!H20)</f>
        <v>324</v>
      </c>
      <c r="I26" s="4">
        <f>SUM(Medical!I20,Dental!I20,OB!I20,'Behavioral Health'!I20)</f>
        <v>6415</v>
      </c>
      <c r="J26" s="4">
        <f>SUM(Medical!J20,Dental!J20,OB!J20,'Behavioral Health'!J20)</f>
        <v>1388</v>
      </c>
      <c r="K26" s="29">
        <f>AVERAGE(Medical!K20,Dental!K20,OB!K20,'Behavioral Health'!K20)</f>
        <v>4.6018111849540366</v>
      </c>
      <c r="L26" s="29">
        <f>AVERAGE(Medical!L20,Dental!L20,OB!L20,'Behavioral Health'!L20)</f>
        <v>4.5249999999999995</v>
      </c>
      <c r="M26" s="29">
        <f>AVERAGE(Medical!M20,Dental!M20,OB!M20,'Behavioral Health'!M20)</f>
        <v>5</v>
      </c>
      <c r="N26" s="29">
        <f>AVERAGE(Medical!N20,Dental!N20,OB!N20,'Behavioral Health'!N20)</f>
        <v>4.4450601574160125</v>
      </c>
      <c r="O26" s="29"/>
      <c r="P26" s="29">
        <f>AVERAGE(Medical!P20,Dental!P20,OB!P20,'Behavioral Health'!P20)</f>
        <v>4.6174875466914713</v>
      </c>
      <c r="Q26" s="29">
        <f>AVERAGE(Medical!Q20,Dental!Q20,OB!Q20,'Behavioral Health'!Q20)</f>
        <v>4.6789525899648261</v>
      </c>
      <c r="R26" s="29">
        <f>AVERAGE(Medical!R20,Dental!R20,OB!R20,'Behavioral Health'!R20)</f>
        <v>4.6622224903474905</v>
      </c>
    </row>
    <row r="27" spans="1:22" x14ac:dyDescent="0.25">
      <c r="A27" s="35" t="s">
        <v>12</v>
      </c>
      <c r="B27" s="4">
        <f>SUM(Medical!B21,Dental!B21,OB!B21,'Behavioral Health'!B21)</f>
        <v>106</v>
      </c>
      <c r="C27" s="4">
        <f>SUM(Medical!C21,Dental!C21,OB!C21,'Behavioral Health'!C21)</f>
        <v>20</v>
      </c>
      <c r="D27" s="4">
        <f>SUM(Medical!D21,Dental!D21,OB!D21,'Behavioral Health'!D21)</f>
        <v>1015</v>
      </c>
      <c r="E27" s="4">
        <f>SUM(Medical!E21,Dental!E21,OB!E21,'Behavioral Health'!E21)</f>
        <v>30</v>
      </c>
      <c r="F27" s="4">
        <f>SUM(Medical!F21,Dental!F21,OB!F21,'Behavioral Health'!F21)</f>
        <v>4625</v>
      </c>
      <c r="G27" s="4">
        <f>SUM(Medical!G21,Dental!G21,OB!G21,'Behavioral Health'!G21)</f>
        <v>465</v>
      </c>
      <c r="H27" s="4">
        <f>SUM(Medical!H21,Dental!H21,OB!H21,'Behavioral Health'!H21)</f>
        <v>333</v>
      </c>
      <c r="I27" s="4">
        <f>SUM(Medical!I21,Dental!I21,OB!I21,'Behavioral Health'!I21)</f>
        <v>6594</v>
      </c>
      <c r="J27" s="4">
        <f>SUM(Medical!J21,Dental!J21,OB!J21,'Behavioral Health'!J21)</f>
        <v>1388</v>
      </c>
      <c r="K27" s="29">
        <f>AVERAGE(Medical!K21,Dental!K21,OB!K21,'Behavioral Health'!K21)</f>
        <v>4.7339352429209089</v>
      </c>
      <c r="L27" s="29">
        <f>AVERAGE(Medical!L21,Dental!L21,OB!L21,'Behavioral Health'!L21)</f>
        <v>4.8583333333333334</v>
      </c>
      <c r="M27" s="29">
        <f>AVERAGE(Medical!M21,Dental!M21,OB!M21,'Behavioral Health'!M21)</f>
        <v>5</v>
      </c>
      <c r="N27" s="29">
        <f>AVERAGE(Medical!N21,Dental!N21,OB!N21,'Behavioral Health'!N21)</f>
        <v>4.5440272908394581</v>
      </c>
      <c r="O27" s="29"/>
      <c r="P27" s="29">
        <f>AVERAGE(Medical!P21,Dental!P21,OB!P21,'Behavioral Health'!P21)</f>
        <v>4.7606342946685913</v>
      </c>
      <c r="Q27" s="29">
        <f>AVERAGE(Medical!Q21,Dental!Q21,OB!Q21,'Behavioral Health'!Q21)</f>
        <v>4.8011604485464332</v>
      </c>
      <c r="R27" s="29">
        <f>AVERAGE(Medical!R21,Dental!R21,OB!R21,'Behavioral Health'!R21)</f>
        <v>4.723033301158301</v>
      </c>
    </row>
    <row r="28" spans="1:22" x14ac:dyDescent="0.25">
      <c r="A28" s="85" t="s">
        <v>68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</row>
    <row r="29" spans="1:22" x14ac:dyDescent="0.25">
      <c r="A29" s="35" t="s">
        <v>13</v>
      </c>
      <c r="B29" s="4">
        <f>SUM(Medical!B22,Dental!B22,OB!B22,'Behavioral Health'!B22)</f>
        <v>104</v>
      </c>
      <c r="C29" s="4">
        <f>SUM(Medical!C22,Dental!C22,OB!C22,'Behavioral Health'!C22)</f>
        <v>20</v>
      </c>
      <c r="D29" s="4">
        <f>SUM(Medical!D22,Dental!D22,OB!D22,'Behavioral Health'!D22)</f>
        <v>994</v>
      </c>
      <c r="E29" s="4">
        <f>SUM(Medical!E22,Dental!E22,OB!E22,'Behavioral Health'!E22)</f>
        <v>30</v>
      </c>
      <c r="F29" s="4">
        <f>SUM(Medical!F22,Dental!F22,OB!F22,'Behavioral Health'!F22)</f>
        <v>4518</v>
      </c>
      <c r="G29" s="4">
        <f>SUM(Medical!G22,Dental!G22,OB!G22,'Behavioral Health'!G22)</f>
        <v>457</v>
      </c>
      <c r="H29" s="4">
        <f>SUM(Medical!H22,Dental!H22,OB!H22,'Behavioral Health'!H22)</f>
        <v>326</v>
      </c>
      <c r="I29" s="4">
        <f>SUM(Medical!I22,Dental!I22,OB!I22,'Behavioral Health'!I22)</f>
        <v>6449</v>
      </c>
      <c r="J29" s="4">
        <f>SUM(Medical!J22,Dental!J22,OB!J22,'Behavioral Health'!J22)</f>
        <v>1388</v>
      </c>
      <c r="K29" s="29">
        <f>AVERAGE(Medical!K22,Dental!K22,OB!K22,'Behavioral Health'!K22)</f>
        <v>4.6350779485196973</v>
      </c>
      <c r="L29" s="29">
        <f>AVERAGE(Medical!L22,Dental!L22,OB!L22,'Behavioral Health'!L22)</f>
        <v>4.6916666666666664</v>
      </c>
      <c r="M29" s="29">
        <f>AVERAGE(Medical!M22,Dental!M22,OB!M22,'Behavioral Health'!M22)</f>
        <v>5</v>
      </c>
      <c r="N29" s="29">
        <f>AVERAGE(Medical!N22,Dental!N22,OB!N22,'Behavioral Health'!N22)</f>
        <v>4.4687988405001269</v>
      </c>
      <c r="O29" s="29"/>
      <c r="P29" s="29">
        <f>AVERAGE(Medical!P22,Dental!P22,OB!P22,'Behavioral Health'!P22)</f>
        <v>4.6535814313042447</v>
      </c>
      <c r="Q29" s="29">
        <f>AVERAGE(Medical!Q22,Dental!Q22,OB!Q22,'Behavioral Health'!Q22)</f>
        <v>4.7223742095822185</v>
      </c>
      <c r="R29" s="29">
        <f>AVERAGE(Medical!R22,Dental!R22,OB!R22,'Behavioral Health'!R22)</f>
        <v>4.7433035714285712</v>
      </c>
    </row>
    <row r="30" spans="1:22" x14ac:dyDescent="0.25">
      <c r="A30" s="35" t="s">
        <v>14</v>
      </c>
      <c r="B30" s="4">
        <f>SUM(Medical!B23,Dental!B23,OB!B23,'Behavioral Health'!B23)</f>
        <v>102</v>
      </c>
      <c r="C30" s="4">
        <f>SUM(Medical!C23,Dental!C23,OB!C23,'Behavioral Health'!C23)</f>
        <v>20</v>
      </c>
      <c r="D30" s="4">
        <f>SUM(Medical!D23,Dental!D23,OB!D23,'Behavioral Health'!D23)</f>
        <v>993</v>
      </c>
      <c r="E30" s="4">
        <f>SUM(Medical!E23,Dental!E23,OB!E23,'Behavioral Health'!E23)</f>
        <v>30</v>
      </c>
      <c r="F30" s="4">
        <f>SUM(Medical!F23,Dental!F23,OB!F23,'Behavioral Health'!F23)</f>
        <v>4530</v>
      </c>
      <c r="G30" s="4">
        <f>SUM(Medical!G23,Dental!G23,OB!G23,'Behavioral Health'!G23)</f>
        <v>457</v>
      </c>
      <c r="H30" s="4">
        <f>SUM(Medical!H23,Dental!H23,OB!H23,'Behavioral Health'!H23)</f>
        <v>326</v>
      </c>
      <c r="I30" s="4">
        <f>SUM(Medical!I23,Dental!I23,OB!I23,'Behavioral Health'!I23)</f>
        <v>6458</v>
      </c>
      <c r="J30" s="4">
        <f>SUM(Medical!J23,Dental!J23,OB!J23,'Behavioral Health'!J23)</f>
        <v>1388</v>
      </c>
      <c r="K30" s="29">
        <f>AVERAGE(Medical!K23,Dental!K23,OB!K23,'Behavioral Health'!K23)</f>
        <v>4.633091969634787</v>
      </c>
      <c r="L30" s="29">
        <f>AVERAGE(Medical!L23,Dental!L23,OB!L23,'Behavioral Health'!L23)</f>
        <v>4.5249999999999995</v>
      </c>
      <c r="M30" s="29">
        <f>AVERAGE(Medical!M23,Dental!M23,OB!M23,'Behavioral Health'!M23)</f>
        <v>5</v>
      </c>
      <c r="N30" s="29">
        <f>AVERAGE(Medical!N23,Dental!N23,OB!N23,'Behavioral Health'!N23)</f>
        <v>4.470920982230858</v>
      </c>
      <c r="O30" s="29"/>
      <c r="P30" s="29">
        <f>AVERAGE(Medical!P23,Dental!P23,OB!P23,'Behavioral Health'!P23)</f>
        <v>4.6542856838820619</v>
      </c>
      <c r="Q30" s="29">
        <f>AVERAGE(Medical!Q23,Dental!Q23,OB!Q23,'Behavioral Health'!Q23)</f>
        <v>4.7216326448806987</v>
      </c>
      <c r="R30" s="29">
        <f>AVERAGE(Medical!R23,Dental!R23,OB!R23,'Behavioral Health'!R23)</f>
        <v>4.7433035714285712</v>
      </c>
    </row>
    <row r="31" spans="1:22" x14ac:dyDescent="0.25">
      <c r="A31" s="85" t="s">
        <v>69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/>
    </row>
    <row r="32" spans="1:22" x14ac:dyDescent="0.25">
      <c r="A32" s="35" t="s">
        <v>15</v>
      </c>
      <c r="B32" s="4">
        <f>SUM(Medical!B24,Dental!B24,OB!B24,'Behavioral Health'!B24)</f>
        <v>105</v>
      </c>
      <c r="C32" s="4">
        <f>SUM(Medical!C24,Dental!C24,OB!C24,'Behavioral Health'!C24)</f>
        <v>20</v>
      </c>
      <c r="D32" s="4">
        <f>SUM(Medical!D24,Dental!D24,OB!D24,'Behavioral Health'!D24)</f>
        <v>985</v>
      </c>
      <c r="E32" s="4">
        <f>SUM(Medical!E24,Dental!E24,OB!E24,'Behavioral Health'!E24)</f>
        <v>30</v>
      </c>
      <c r="F32" s="4">
        <f>SUM(Medical!F24,Dental!F24,OB!F24,'Behavioral Health'!F24)</f>
        <v>4526</v>
      </c>
      <c r="G32" s="4">
        <f>SUM(Medical!G24,Dental!G24,OB!G24,'Behavioral Health'!G24)</f>
        <v>459</v>
      </c>
      <c r="H32" s="4">
        <f>SUM(Medical!H24,Dental!H24,OB!H24,'Behavioral Health'!H24)</f>
        <v>324</v>
      </c>
      <c r="I32" s="4">
        <f>SUM(Medical!I24,Dental!I24,OB!I24,'Behavioral Health'!I24)</f>
        <v>6449</v>
      </c>
      <c r="J32" s="4">
        <f>SUM(Medical!J24,Dental!J24,OB!J24,'Behavioral Health'!J24)</f>
        <v>1388</v>
      </c>
      <c r="K32" s="29">
        <f>AVERAGE(Medical!K24,Dental!K24,OB!K24,'Behavioral Health'!K24)</f>
        <v>4.6057529252938387</v>
      </c>
      <c r="L32" s="29">
        <f>AVERAGE(Medical!L24,Dental!L24,OB!L24,'Behavioral Health'!L24)</f>
        <v>4.7749999999999995</v>
      </c>
      <c r="M32" s="29">
        <f>AVERAGE(Medical!M24,Dental!M24,OB!M24,'Behavioral Health'!M24)</f>
        <v>5</v>
      </c>
      <c r="N32" s="29">
        <f>AVERAGE(Medical!N24,Dental!N24,OB!N24,'Behavioral Health'!N24)</f>
        <v>4.3973069084227419</v>
      </c>
      <c r="O32" s="29"/>
      <c r="P32" s="29">
        <f>AVERAGE(Medical!P24,Dental!P24,OB!P24,'Behavioral Health'!P24)</f>
        <v>4.6313095068000063</v>
      </c>
      <c r="Q32" s="29">
        <f>AVERAGE(Medical!Q24,Dental!Q24,OB!Q24,'Behavioral Health'!Q24)</f>
        <v>4.7421359067632709</v>
      </c>
      <c r="R32" s="29">
        <f>AVERAGE(Medical!R24,Dental!R24,OB!R24,'Behavioral Health'!R24)</f>
        <v>4.7290178571428569</v>
      </c>
    </row>
    <row r="33" spans="1:28" x14ac:dyDescent="0.25">
      <c r="A33" s="35" t="s">
        <v>16</v>
      </c>
      <c r="B33" s="4">
        <f>SUM(Medical!B25,Dental!B25,OB!B25,'Behavioral Health'!B25)</f>
        <v>105</v>
      </c>
      <c r="C33" s="4">
        <f>SUM(Medical!C25,Dental!C25,OB!C25,'Behavioral Health'!C25)</f>
        <v>20</v>
      </c>
      <c r="D33" s="4">
        <f>SUM(Medical!D25,Dental!D25,OB!D25,'Behavioral Health'!D25)</f>
        <v>995</v>
      </c>
      <c r="E33" s="4">
        <f>SUM(Medical!E25,Dental!E25,OB!E25,'Behavioral Health'!E25)</f>
        <v>30</v>
      </c>
      <c r="F33" s="4">
        <f>SUM(Medical!F25,Dental!F25,OB!F25,'Behavioral Health'!F25)</f>
        <v>4574</v>
      </c>
      <c r="G33" s="4">
        <f>SUM(Medical!G25,Dental!G25,OB!G25,'Behavioral Health'!G25)</f>
        <v>449</v>
      </c>
      <c r="H33" s="4">
        <f>SUM(Medical!H25,Dental!H25,OB!H25,'Behavioral Health'!H25)</f>
        <v>326</v>
      </c>
      <c r="I33" s="4">
        <f>SUM(Medical!I25,Dental!I25,OB!I25,'Behavioral Health'!I25)</f>
        <v>6499</v>
      </c>
      <c r="J33" s="4">
        <f>SUM(Medical!J25,Dental!J25,OB!J25,'Behavioral Health'!J25)</f>
        <v>1388</v>
      </c>
      <c r="K33" s="29">
        <f>AVERAGE(Medical!K25,Dental!K25,OB!K25,'Behavioral Health'!K25)</f>
        <v>4.6598397647328413</v>
      </c>
      <c r="L33" s="29">
        <f>AVERAGE(Medical!L25,Dental!L25,OB!L25,'Behavioral Health'!L25)</f>
        <v>4.7250000000000005</v>
      </c>
      <c r="M33" s="29">
        <f>AVERAGE(Medical!M25,Dental!M25,OB!M25,'Behavioral Health'!M25)</f>
        <v>5</v>
      </c>
      <c r="N33" s="29">
        <f>AVERAGE(Medical!N25,Dental!N25,OB!N25,'Behavioral Health'!N25)</f>
        <v>4.4685757582157644</v>
      </c>
      <c r="O33" s="29"/>
      <c r="P33" s="29">
        <f>AVERAGE(Medical!P25,Dental!P25,OB!P25,'Behavioral Health'!P25)</f>
        <v>4.694995792416834</v>
      </c>
      <c r="Q33" s="29">
        <f>AVERAGE(Medical!Q25,Dental!Q25,OB!Q25,'Behavioral Health'!Q25)</f>
        <v>4.638878032648889</v>
      </c>
      <c r="R33" s="29">
        <f>AVERAGE(Medical!R25,Dental!R25,OB!R25,'Behavioral Health'!R25)</f>
        <v>4.7433035714285712</v>
      </c>
    </row>
    <row r="34" spans="1:28" x14ac:dyDescent="0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5" spans="1:28" x14ac:dyDescent="0.25">
      <c r="A35" s="35" t="s">
        <v>17</v>
      </c>
      <c r="B35" s="4">
        <f>SUM(Medical!B26,Dental!B26,OB!B26,'Behavioral Health'!B26)</f>
        <v>104</v>
      </c>
      <c r="C35" s="4">
        <f>SUM(Medical!C26,Dental!C26,OB!C26,'Behavioral Health'!C26)</f>
        <v>20</v>
      </c>
      <c r="D35" s="4">
        <f>SUM(Medical!D26,Dental!D26,OB!D26,'Behavioral Health'!D26)</f>
        <v>996</v>
      </c>
      <c r="E35" s="4">
        <f>SUM(Medical!E26,Dental!E26,OB!E26,'Behavioral Health'!E26)</f>
        <v>30</v>
      </c>
      <c r="F35" s="4">
        <f>SUM(Medical!F26,Dental!F26,OB!F26,'Behavioral Health'!F26)</f>
        <v>4551</v>
      </c>
      <c r="G35" s="4">
        <f>SUM(Medical!G26,Dental!G26,OB!G26,'Behavioral Health'!G26)</f>
        <v>455</v>
      </c>
      <c r="H35" s="4">
        <f>SUM(Medical!H26,Dental!H26,OB!H26,'Behavioral Health'!H26)</f>
        <v>325</v>
      </c>
      <c r="I35" s="4">
        <f>SUM(Medical!I26,Dental!I26,OB!I26,'Behavioral Health'!I26)</f>
        <v>6481</v>
      </c>
      <c r="J35" s="4">
        <f>SUM(Medical!J26,Dental!J26,OB!J26,'Behavioral Health'!J26)</f>
        <v>1388</v>
      </c>
      <c r="K35" s="29">
        <f>AVERAGE(Medical!K26,Dental!K26,OB!K26,'Behavioral Health'!K26)</f>
        <v>4.6408629679669708</v>
      </c>
      <c r="L35" s="29">
        <f>AVERAGE(Medical!L26,Dental!L26,OB!L26,'Behavioral Health'!L26)</f>
        <v>4.6916666666666664</v>
      </c>
      <c r="M35" s="29">
        <f>AVERAGE(Medical!M26,Dental!M26,OB!M26,'Behavioral Health'!M26)</f>
        <v>5</v>
      </c>
      <c r="N35" s="29">
        <f>AVERAGE(Medical!N26,Dental!N26,OB!N26,'Behavioral Health'!N26)</f>
        <v>4.4793479485229923</v>
      </c>
      <c r="O35" s="29"/>
      <c r="P35" s="29">
        <f>AVERAGE(Medical!P26,Dental!P26,OB!P26,'Behavioral Health'!P26)</f>
        <v>4.6651631733386401</v>
      </c>
      <c r="Q35" s="29">
        <f>AVERAGE(Medical!Q26,Dental!Q26,OB!Q26,'Behavioral Health'!Q26)</f>
        <v>4.6934131016444693</v>
      </c>
      <c r="R35" s="29">
        <f>AVERAGE(Medical!R26,Dental!R26,OB!R26,'Behavioral Health'!R26)</f>
        <v>4.7361607142857141</v>
      </c>
    </row>
    <row r="36" spans="1:28" x14ac:dyDescent="0.25">
      <c r="A36" s="81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82"/>
    </row>
    <row r="37" spans="1:28" x14ac:dyDescent="0.25">
      <c r="A37" s="34" t="s">
        <v>65</v>
      </c>
      <c r="B37" s="4"/>
      <c r="C37" s="4"/>
      <c r="D37" s="4"/>
      <c r="E37" s="4"/>
      <c r="F37" s="4"/>
      <c r="G37" s="4"/>
      <c r="H37" s="4"/>
      <c r="I37" s="4"/>
      <c r="J37" s="4"/>
      <c r="K37" s="29">
        <f>AVERAGE(Medical!K28,Dental!K28,OB!K28,'Behavioral Health'!K28)</f>
        <v>4.6148909431998035</v>
      </c>
      <c r="L37" s="29">
        <f>AVERAGE(Medical!L28,Dental!L28,OB!L28,'Behavioral Health'!L28)</f>
        <v>4.7296296296296303</v>
      </c>
      <c r="M37" s="29">
        <f>AVERAGE(Medical!M28,Dental!M28,OB!M28,'Behavioral Health'!M28)</f>
        <v>5</v>
      </c>
      <c r="N37" s="29">
        <f>AVERAGE(Medical!N28,Dental!N28,OB!N28,'Behavioral Health'!N28)</f>
        <v>4.4699451989055028</v>
      </c>
      <c r="O37" s="29"/>
      <c r="P37" s="29">
        <f>AVERAGE(Medical!P28,Dental!P28,OB!P28,'Behavioral Health'!P28)</f>
        <v>4.6294800883737715</v>
      </c>
      <c r="Q37" s="29">
        <f>AVERAGE(Medical!Q28,Dental!Q28,OB!Q28,'Behavioral Health'!Q28)</f>
        <v>4.6922823824937288</v>
      </c>
      <c r="R37" s="29">
        <f>AVERAGE(Medical!R28,Dental!R28,OB!R28,'Behavioral Health'!R28)</f>
        <v>4.692133874946375</v>
      </c>
    </row>
    <row r="38" spans="1:28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28" ht="30" x14ac:dyDescent="0.25">
      <c r="A39" s="47" t="s">
        <v>76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x14ac:dyDescent="0.25">
      <c r="A40" s="48" t="s">
        <v>75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x14ac:dyDescent="0.25">
      <c r="A41" s="4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x14ac:dyDescent="0.25">
      <c r="A42" s="4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22"/>
      <c r="T42" s="22"/>
      <c r="U42" s="22"/>
      <c r="V42" s="22"/>
      <c r="W42" s="22"/>
      <c r="X42" s="22"/>
      <c r="Y42" s="22"/>
    </row>
    <row r="43" spans="1:28" x14ac:dyDescent="0.25">
      <c r="A43" s="48"/>
      <c r="B43" s="2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28" x14ac:dyDescent="0.25">
      <c r="A44" s="48"/>
      <c r="B44" s="2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28" x14ac:dyDescent="0.25">
      <c r="B45" s="24"/>
    </row>
    <row r="46" spans="1:28" x14ac:dyDescent="0.25">
      <c r="B46" s="24"/>
    </row>
    <row r="47" spans="1:28" x14ac:dyDescent="0.25">
      <c r="B47" s="24"/>
    </row>
    <row r="48" spans="1:28" x14ac:dyDescent="0.25">
      <c r="B48" s="24"/>
    </row>
    <row r="49" spans="1:1" x14ac:dyDescent="0.25">
      <c r="A49" s="23" t="s">
        <v>32</v>
      </c>
    </row>
    <row r="50" spans="1:1" x14ac:dyDescent="0.25">
      <c r="A50" s="23" t="s">
        <v>40</v>
      </c>
    </row>
    <row r="51" spans="1:1" x14ac:dyDescent="0.25">
      <c r="A51" s="5" t="s">
        <v>41</v>
      </c>
    </row>
    <row r="52" spans="1:1" x14ac:dyDescent="0.25">
      <c r="A52" s="5" t="s">
        <v>42</v>
      </c>
    </row>
    <row r="53" spans="1:1" x14ac:dyDescent="0.25">
      <c r="A53" s="5" t="s">
        <v>74</v>
      </c>
    </row>
    <row r="54" spans="1:1" x14ac:dyDescent="0.25">
      <c r="A54" s="5" t="s">
        <v>44</v>
      </c>
    </row>
    <row r="55" spans="1:1" x14ac:dyDescent="0.25">
      <c r="A55" s="5" t="s">
        <v>37</v>
      </c>
    </row>
  </sheetData>
  <mergeCells count="7">
    <mergeCell ref="A36:R36"/>
    <mergeCell ref="A10:R10"/>
    <mergeCell ref="A12:R12"/>
    <mergeCell ref="A19:R19"/>
    <mergeCell ref="A28:R28"/>
    <mergeCell ref="A31:R31"/>
    <mergeCell ref="A13:R13"/>
  </mergeCells>
  <pageMargins left="0.7" right="0.7" top="0.75" bottom="0.75" header="0.3" footer="0.3"/>
  <pageSetup scale="75" orientation="landscape" horizont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O28" sqref="O28"/>
    </sheetView>
  </sheetViews>
  <sheetFormatPr defaultRowHeight="15" x14ac:dyDescent="0.25"/>
  <cols>
    <col min="1" max="1" width="58.7109375" customWidth="1"/>
  </cols>
  <sheetData>
    <row r="1" spans="1:18" ht="18.75" x14ac:dyDescent="0.3">
      <c r="A1" s="6" t="s">
        <v>47</v>
      </c>
    </row>
    <row r="2" spans="1:18" x14ac:dyDescent="0.25">
      <c r="A2" t="s">
        <v>50</v>
      </c>
    </row>
    <row r="3" spans="1:18" x14ac:dyDescent="0.25">
      <c r="A3" s="7"/>
      <c r="B3" s="8"/>
      <c r="C3" s="8"/>
      <c r="D3" s="8"/>
      <c r="E3" s="8" t="s">
        <v>20</v>
      </c>
      <c r="F3" s="8" t="s">
        <v>21</v>
      </c>
      <c r="G3" s="8" t="s">
        <v>22</v>
      </c>
      <c r="H3" s="8"/>
      <c r="I3" s="9"/>
      <c r="J3" s="10"/>
      <c r="K3" s="11"/>
      <c r="L3" s="12"/>
      <c r="M3" s="13"/>
      <c r="N3" s="13"/>
      <c r="O3" s="13" t="s">
        <v>20</v>
      </c>
      <c r="P3" s="13" t="s">
        <v>21</v>
      </c>
      <c r="Q3" s="13" t="s">
        <v>22</v>
      </c>
      <c r="R3" s="13"/>
    </row>
    <row r="4" spans="1:18" x14ac:dyDescent="0.25">
      <c r="A4" s="1"/>
      <c r="B4" s="14"/>
      <c r="C4" s="14"/>
      <c r="D4" s="14" t="s">
        <v>23</v>
      </c>
      <c r="E4" s="14" t="s">
        <v>24</v>
      </c>
      <c r="F4" s="14" t="s">
        <v>25</v>
      </c>
      <c r="G4" s="14" t="s">
        <v>26</v>
      </c>
      <c r="H4" s="14"/>
      <c r="I4" s="15"/>
      <c r="J4" s="16"/>
      <c r="K4" s="17"/>
      <c r="L4" s="12"/>
      <c r="M4" s="18"/>
      <c r="N4" s="18" t="s">
        <v>23</v>
      </c>
      <c r="O4" s="18" t="s">
        <v>24</v>
      </c>
      <c r="P4" s="18" t="s">
        <v>25</v>
      </c>
      <c r="Q4" s="18" t="s">
        <v>26</v>
      </c>
      <c r="R4" s="18"/>
    </row>
    <row r="5" spans="1:18" x14ac:dyDescent="0.25">
      <c r="A5" s="1"/>
      <c r="B5" s="14"/>
      <c r="C5" s="14" t="s">
        <v>27</v>
      </c>
      <c r="D5" s="14" t="s">
        <v>28</v>
      </c>
      <c r="E5" s="14" t="s">
        <v>29</v>
      </c>
      <c r="F5" s="14" t="s">
        <v>22</v>
      </c>
      <c r="G5" s="14" t="s">
        <v>30</v>
      </c>
      <c r="H5" s="14"/>
      <c r="I5" s="15" t="s">
        <v>19</v>
      </c>
      <c r="J5" s="16" t="s">
        <v>31</v>
      </c>
      <c r="K5" s="17"/>
      <c r="L5" s="12"/>
      <c r="M5" s="18" t="s">
        <v>27</v>
      </c>
      <c r="N5" s="18" t="s">
        <v>28</v>
      </c>
      <c r="O5" s="18" t="s">
        <v>29</v>
      </c>
      <c r="P5" s="18" t="s">
        <v>22</v>
      </c>
      <c r="Q5" s="18" t="s">
        <v>30</v>
      </c>
      <c r="R5" s="18"/>
    </row>
    <row r="6" spans="1:18" x14ac:dyDescent="0.25">
      <c r="A6" s="1"/>
      <c r="B6" s="19" t="s">
        <v>32</v>
      </c>
      <c r="C6" s="19" t="s">
        <v>33</v>
      </c>
      <c r="D6" s="19" t="s">
        <v>20</v>
      </c>
      <c r="E6" s="19" t="s">
        <v>34</v>
      </c>
      <c r="F6" s="19" t="s">
        <v>35</v>
      </c>
      <c r="G6" s="19" t="s">
        <v>36</v>
      </c>
      <c r="H6" s="19" t="s">
        <v>37</v>
      </c>
      <c r="I6" s="20" t="s">
        <v>38</v>
      </c>
      <c r="J6" s="21" t="s">
        <v>39</v>
      </c>
      <c r="K6" s="20" t="s">
        <v>19</v>
      </c>
      <c r="L6" s="12" t="s">
        <v>32</v>
      </c>
      <c r="M6" s="18" t="s">
        <v>33</v>
      </c>
      <c r="N6" s="18" t="s">
        <v>20</v>
      </c>
      <c r="O6" s="18" t="s">
        <v>34</v>
      </c>
      <c r="P6" s="18" t="s">
        <v>35</v>
      </c>
      <c r="Q6" s="18" t="s">
        <v>36</v>
      </c>
      <c r="R6" s="18" t="s">
        <v>37</v>
      </c>
    </row>
    <row r="8" spans="1:18" x14ac:dyDescent="0.25">
      <c r="A8" s="1" t="s">
        <v>100</v>
      </c>
      <c r="B8">
        <f>'[1]YTD Center Totals'!B8+'[5]YTD Center Totals'!B8+'[2]YTD Center Totals'!B8+'[6]YTD Center Totals'!B8+'[7]YTD Center Totals'!B8</f>
        <v>0</v>
      </c>
      <c r="C8">
        <f>'[1]YTD Center Totals'!C8+'[5]YTD Center Totals'!C8+'[2]YTD Center Totals'!C8+'[6]YTD Center Totals'!C8+'[7]YTD Center Totals'!C8</f>
        <v>0</v>
      </c>
      <c r="D8">
        <f>'[1]YTD Center Totals'!D8+'[5]YTD Center Totals'!D8+'[2]YTD Center Totals'!D8+'[6]YTD Center Totals'!D8+'[7]YTD Center Totals'!D8</f>
        <v>10</v>
      </c>
      <c r="E8">
        <f>'[1]YTD Center Totals'!E8+'[5]YTD Center Totals'!E8+'[2]YTD Center Totals'!E8+'[6]YTD Center Totals'!E8+'[7]YTD Center Totals'!E8</f>
        <v>0</v>
      </c>
      <c r="F8">
        <f>'[1]YTD Center Totals'!F8+'[5]YTD Center Totals'!F8+'[2]YTD Center Totals'!F8+'[6]YTD Center Totals'!F8+'[7]YTD Center Totals'!F8</f>
        <v>66</v>
      </c>
      <c r="G8">
        <f>'[1]YTD Center Totals'!G8+'[5]YTD Center Totals'!G8+'[2]YTD Center Totals'!G8+'[6]YTD Center Totals'!G8+'[7]YTD Center Totals'!G8</f>
        <v>0</v>
      </c>
      <c r="H8">
        <f>'[1]YTD Center Totals'!H8+'[5]YTD Center Totals'!H8+'[2]YTD Center Totals'!H8+'[6]YTD Center Totals'!H8+'[7]YTD Center Totals'!H8</f>
        <v>5</v>
      </c>
      <c r="I8">
        <f>'[1]YTD Center Totals'!I8+'[5]YTD Center Totals'!I8+'[2]YTD Center Totals'!I8+'[6]YTD Center Totals'!I8+'[7]YTD Center Totals'!I8</f>
        <v>81</v>
      </c>
      <c r="J8">
        <f>'[1]YTD Center Totals'!J8+'[5]YTD Center Totals'!J8+'[2]YTD Center Totals'!J8+'[6]YTD Center Totals'!J8+'[7]YTD Center Totals'!J8</f>
        <v>18</v>
      </c>
      <c r="K8" s="4">
        <f>I8/J8</f>
        <v>4.5</v>
      </c>
      <c r="L8" s="4" t="str">
        <f>IF(D30=0,"",D8/D30)</f>
        <v/>
      </c>
      <c r="M8" s="4" t="str">
        <f>IF(D31=0,"",C8/D31)</f>
        <v/>
      </c>
      <c r="N8" s="4">
        <f>IF(D32=0,"",D8/D32)</f>
        <v>5</v>
      </c>
      <c r="O8" s="25" t="str">
        <f>IF(D33=0,"",E8/$D$33)</f>
        <v/>
      </c>
      <c r="P8" s="4">
        <f>F8/D34</f>
        <v>4.4000000000000004</v>
      </c>
      <c r="Q8" s="4" t="str">
        <f>IF($D$35=0,"",G8/$D$35)</f>
        <v/>
      </c>
      <c r="R8" s="4">
        <f>H8/D36</f>
        <v>5</v>
      </c>
    </row>
    <row r="9" spans="1:18" x14ac:dyDescent="0.25">
      <c r="A9" s="1" t="s">
        <v>0</v>
      </c>
      <c r="B9">
        <f>'[1]YTD Center Totals'!B9+'[5]YTD Center Totals'!B9+'[2]YTD Center Totals'!B9+'[6]YTD Center Totals'!B9+'[7]YTD Center Totals'!B9</f>
        <v>48</v>
      </c>
      <c r="C9">
        <f>'[1]YTD Center Totals'!C9+'[5]YTD Center Totals'!C9+'[2]YTD Center Totals'!C9+'[6]YTD Center Totals'!C9+'[7]YTD Center Totals'!C9</f>
        <v>10</v>
      </c>
      <c r="D9">
        <f>'[1]YTD Center Totals'!D9+'[5]YTD Center Totals'!D9+'[2]YTD Center Totals'!D9+'[6]YTD Center Totals'!D9+'[7]YTD Center Totals'!D9</f>
        <v>383</v>
      </c>
      <c r="E9">
        <f>'[1]YTD Center Totals'!E9+'[5]YTD Center Totals'!E9+'[2]YTD Center Totals'!E9+'[6]YTD Center Totals'!E9+'[7]YTD Center Totals'!E9</f>
        <v>10</v>
      </c>
      <c r="F9">
        <f>'[1]YTD Center Totals'!F9+'[5]YTD Center Totals'!F9+'[2]YTD Center Totals'!F9+'[6]YTD Center Totals'!F9+'[7]YTD Center Totals'!F9</f>
        <v>1652</v>
      </c>
      <c r="G9">
        <f>'[1]YTD Center Totals'!G9+'[5]YTD Center Totals'!G9+'[2]YTD Center Totals'!G9+'[6]YTD Center Totals'!G9+'[7]YTD Center Totals'!G9</f>
        <v>128</v>
      </c>
      <c r="H9">
        <f>'[1]YTD Center Totals'!H9+'[5]YTD Center Totals'!H9+'[2]YTD Center Totals'!H9+'[6]YTD Center Totals'!H9+'[7]YTD Center Totals'!H9</f>
        <v>170</v>
      </c>
      <c r="I9">
        <f>'[1]YTD Center Totals'!I9+'[5]YTD Center Totals'!I9+'[2]YTD Center Totals'!I9+'[6]YTD Center Totals'!I9+'[7]YTD Center Totals'!I9</f>
        <v>2401</v>
      </c>
      <c r="J9">
        <f>'[1]YTD Center Totals'!J9+'[5]YTD Center Totals'!J9+'[2]YTD Center Totals'!J9+'[6]YTD Center Totals'!J9+'[7]YTD Center Totals'!J9</f>
        <v>550</v>
      </c>
      <c r="K9" s="4">
        <f>I9/J9</f>
        <v>4.3654545454545453</v>
      </c>
      <c r="L9" s="4">
        <f>B9/B30</f>
        <v>4.8</v>
      </c>
      <c r="M9" s="4">
        <f>C9/B31</f>
        <v>5</v>
      </c>
      <c r="N9" s="4">
        <f>D9/B32</f>
        <v>4.3033707865168536</v>
      </c>
      <c r="O9" s="4">
        <f>E9/$B$33</f>
        <v>5</v>
      </c>
      <c r="P9" s="4">
        <f>F9/B34</f>
        <v>4.3359580052493438</v>
      </c>
      <c r="Q9" s="4">
        <f>G9/B35</f>
        <v>4.4137931034482758</v>
      </c>
      <c r="R9" s="4">
        <f>H9/B36</f>
        <v>4.5945945945945947</v>
      </c>
    </row>
    <row r="10" spans="1:18" x14ac:dyDescent="0.25">
      <c r="A10" s="1" t="s">
        <v>1</v>
      </c>
      <c r="B10">
        <f>'[1]YTD Center Totals'!B10+'[5]YTD Center Totals'!B10+'[2]YTD Center Totals'!B10+'[6]YTD Center Totals'!B10+'[7]YTD Center Totals'!B10</f>
        <v>47</v>
      </c>
      <c r="C10">
        <f>'[1]YTD Center Totals'!C10+'[5]YTD Center Totals'!C10+'[2]YTD Center Totals'!C10+'[6]YTD Center Totals'!C10+'[7]YTD Center Totals'!C10</f>
        <v>10</v>
      </c>
      <c r="D10">
        <f>'[1]YTD Center Totals'!D10+'[5]YTD Center Totals'!D10+'[2]YTD Center Totals'!D10+'[6]YTD Center Totals'!D10+'[7]YTD Center Totals'!D10</f>
        <v>407</v>
      </c>
      <c r="E10">
        <f>'[1]YTD Center Totals'!E10+'[5]YTD Center Totals'!E10+'[2]YTD Center Totals'!E10+'[6]YTD Center Totals'!E10+'[7]YTD Center Totals'!E10</f>
        <v>10</v>
      </c>
      <c r="F10">
        <f>'[1]YTD Center Totals'!F10+'[5]YTD Center Totals'!F10+'[2]YTD Center Totals'!F10+'[6]YTD Center Totals'!F10+'[7]YTD Center Totals'!F10</f>
        <v>1738</v>
      </c>
      <c r="G10">
        <f>'[1]YTD Center Totals'!G10+'[5]YTD Center Totals'!G10+'[2]YTD Center Totals'!G10+'[6]YTD Center Totals'!G10+'[7]YTD Center Totals'!G10</f>
        <v>139</v>
      </c>
      <c r="H10">
        <f>'[1]YTD Center Totals'!H10+'[5]YTD Center Totals'!H10+'[2]YTD Center Totals'!H10+'[6]YTD Center Totals'!H10+'[7]YTD Center Totals'!H10</f>
        <v>171</v>
      </c>
      <c r="I10">
        <f>'[1]YTD Center Totals'!I10+'[5]YTD Center Totals'!I10+'[2]YTD Center Totals'!I10+'[6]YTD Center Totals'!I10+'[7]YTD Center Totals'!I10</f>
        <v>2522</v>
      </c>
      <c r="J10">
        <f>'[1]YTD Center Totals'!J10+'[5]YTD Center Totals'!J10+'[2]YTD Center Totals'!J10+'[6]YTD Center Totals'!J10+'[7]YTD Center Totals'!J10</f>
        <v>550</v>
      </c>
      <c r="K10" s="4">
        <f t="shared" ref="K10:K26" si="0">I10/J10</f>
        <v>4.5854545454545459</v>
      </c>
      <c r="L10" s="4">
        <f>B10/B30</f>
        <v>4.7</v>
      </c>
      <c r="M10" s="4">
        <f>C10/B31</f>
        <v>5</v>
      </c>
      <c r="N10" s="4">
        <f>D10/B32</f>
        <v>4.5730337078651688</v>
      </c>
      <c r="O10" s="4">
        <f t="shared" ref="O10:O26" si="1">E10/$B$33</f>
        <v>5</v>
      </c>
      <c r="P10" s="4">
        <f>F10/B34</f>
        <v>4.5616797900262469</v>
      </c>
      <c r="Q10" s="4">
        <f>G10/B35</f>
        <v>4.7931034482758621</v>
      </c>
      <c r="R10" s="4">
        <f>H10/B36</f>
        <v>4.6216216216216219</v>
      </c>
    </row>
    <row r="11" spans="1:18" x14ac:dyDescent="0.25">
      <c r="A11" s="1" t="s">
        <v>2</v>
      </c>
      <c r="B11">
        <f>'[1]YTD Center Totals'!B11+'[5]YTD Center Totals'!B11+'[2]YTD Center Totals'!B11+'[6]YTD Center Totals'!B11+'[7]YTD Center Totals'!B11</f>
        <v>47</v>
      </c>
      <c r="C11">
        <f>'[1]YTD Center Totals'!C11+'[5]YTD Center Totals'!C11+'[2]YTD Center Totals'!C11+'[6]YTD Center Totals'!C11+'[7]YTD Center Totals'!C11</f>
        <v>10</v>
      </c>
      <c r="D11">
        <f>'[1]YTD Center Totals'!D11+'[5]YTD Center Totals'!D11+'[2]YTD Center Totals'!D11+'[6]YTD Center Totals'!D11+'[7]YTD Center Totals'!D11</f>
        <v>411</v>
      </c>
      <c r="E11">
        <f>'[1]YTD Center Totals'!E11+'[5]YTD Center Totals'!E11+'[2]YTD Center Totals'!E11+'[6]YTD Center Totals'!E11+'[7]YTD Center Totals'!E11</f>
        <v>10</v>
      </c>
      <c r="F11">
        <f>'[1]YTD Center Totals'!F11+'[5]YTD Center Totals'!F11+'[2]YTD Center Totals'!F11+'[6]YTD Center Totals'!F11+'[7]YTD Center Totals'!F11</f>
        <v>1826</v>
      </c>
      <c r="G11">
        <f>'[1]YTD Center Totals'!G11+'[5]YTD Center Totals'!G11+'[2]YTD Center Totals'!G11+'[6]YTD Center Totals'!G11+'[7]YTD Center Totals'!G11</f>
        <v>139</v>
      </c>
      <c r="H11">
        <f>'[1]YTD Center Totals'!H11+'[5]YTD Center Totals'!H11+'[2]YTD Center Totals'!H11+'[6]YTD Center Totals'!H11+'[7]YTD Center Totals'!H11</f>
        <v>177</v>
      </c>
      <c r="I11">
        <f>'[1]YTD Center Totals'!I11+'[5]YTD Center Totals'!I11+'[2]YTD Center Totals'!I11+'[6]YTD Center Totals'!I11+'[7]YTD Center Totals'!I11</f>
        <v>2620</v>
      </c>
      <c r="J11">
        <f>'[1]YTD Center Totals'!J11+'[5]YTD Center Totals'!J11+'[2]YTD Center Totals'!J11+'[6]YTD Center Totals'!J11+'[7]YTD Center Totals'!J11</f>
        <v>550</v>
      </c>
      <c r="K11" s="4">
        <f t="shared" si="0"/>
        <v>4.7636363636363637</v>
      </c>
      <c r="L11" s="4">
        <f>B11/B30</f>
        <v>4.7</v>
      </c>
      <c r="M11" s="4">
        <f>C11/B31</f>
        <v>5</v>
      </c>
      <c r="N11" s="4">
        <f>D11/B32</f>
        <v>4.617977528089888</v>
      </c>
      <c r="O11" s="4">
        <f t="shared" si="1"/>
        <v>5</v>
      </c>
      <c r="P11" s="4">
        <f>F11/B34</f>
        <v>4.7926509186351707</v>
      </c>
      <c r="Q11" s="4">
        <f>G11/B35</f>
        <v>4.7931034482758621</v>
      </c>
      <c r="R11" s="4">
        <f>H11/B36</f>
        <v>4.7837837837837842</v>
      </c>
    </row>
    <row r="12" spans="1:18" x14ac:dyDescent="0.25">
      <c r="A12" s="1" t="s">
        <v>3</v>
      </c>
      <c r="B12">
        <f>'[1]YTD Center Totals'!B12+'[5]YTD Center Totals'!B12+'[2]YTD Center Totals'!B12+'[6]YTD Center Totals'!B12+'[7]YTD Center Totals'!B12</f>
        <v>47</v>
      </c>
      <c r="C12">
        <f>'[1]YTD Center Totals'!C12+'[5]YTD Center Totals'!C12+'[2]YTD Center Totals'!C12+'[6]YTD Center Totals'!C12+'[7]YTD Center Totals'!C12</f>
        <v>10</v>
      </c>
      <c r="D12">
        <f>'[1]YTD Center Totals'!D12+'[5]YTD Center Totals'!D12+'[2]YTD Center Totals'!D12+'[6]YTD Center Totals'!D12+'[7]YTD Center Totals'!D12</f>
        <v>366</v>
      </c>
      <c r="E12">
        <f>'[1]YTD Center Totals'!E12+'[5]YTD Center Totals'!E12+'[2]YTD Center Totals'!E12+'[6]YTD Center Totals'!E12+'[7]YTD Center Totals'!E12</f>
        <v>10</v>
      </c>
      <c r="F12">
        <f>'[1]YTD Center Totals'!F12+'[5]YTD Center Totals'!F12+'[2]YTD Center Totals'!F12+'[6]YTD Center Totals'!F12+'[7]YTD Center Totals'!F12</f>
        <v>1526</v>
      </c>
      <c r="G12">
        <f>'[1]YTD Center Totals'!G12+'[5]YTD Center Totals'!G12+'[2]YTD Center Totals'!G12+'[6]YTD Center Totals'!G12+'[7]YTD Center Totals'!G12</f>
        <v>129</v>
      </c>
      <c r="H12">
        <f>'[1]YTD Center Totals'!H12+'[5]YTD Center Totals'!H12+'[2]YTD Center Totals'!H12+'[6]YTD Center Totals'!H12+'[7]YTD Center Totals'!H12</f>
        <v>157</v>
      </c>
      <c r="I12">
        <f>'[1]YTD Center Totals'!I12+'[5]YTD Center Totals'!I12+'[2]YTD Center Totals'!I12+'[6]YTD Center Totals'!I12+'[7]YTD Center Totals'!I12</f>
        <v>2245</v>
      </c>
      <c r="J12">
        <f>'[1]YTD Center Totals'!J12+'[5]YTD Center Totals'!J12+'[2]YTD Center Totals'!J12+'[6]YTD Center Totals'!J12+'[7]YTD Center Totals'!J12</f>
        <v>550</v>
      </c>
      <c r="K12" s="4">
        <f t="shared" si="0"/>
        <v>4.081818181818182</v>
      </c>
      <c r="L12" s="4">
        <f>B12/B30</f>
        <v>4.7</v>
      </c>
      <c r="M12" s="4">
        <f>C12/B31</f>
        <v>5</v>
      </c>
      <c r="N12" s="4">
        <f>D12/B32</f>
        <v>4.1123595505617976</v>
      </c>
      <c r="O12" s="4">
        <f t="shared" si="1"/>
        <v>5</v>
      </c>
      <c r="P12" s="4">
        <f>F12/B34</f>
        <v>4.0052493438320207</v>
      </c>
      <c r="Q12" s="4">
        <f>G12/B35</f>
        <v>4.4482758620689653</v>
      </c>
      <c r="R12" s="4">
        <f>H12/B36</f>
        <v>4.243243243243243</v>
      </c>
    </row>
    <row r="13" spans="1:18" x14ac:dyDescent="0.25">
      <c r="A13" s="1" t="s">
        <v>4</v>
      </c>
      <c r="B13">
        <f>'[1]YTD Center Totals'!B13+'[5]YTD Center Totals'!B13+'[2]YTD Center Totals'!B13+'[6]YTD Center Totals'!B13+'[7]YTD Center Totals'!B13</f>
        <v>47</v>
      </c>
      <c r="C13">
        <f>'[1]YTD Center Totals'!C13+'[5]YTD Center Totals'!C13+'[2]YTD Center Totals'!C13+'[6]YTD Center Totals'!C13+'[7]YTD Center Totals'!C13</f>
        <v>10</v>
      </c>
      <c r="D13">
        <f>'[1]YTD Center Totals'!D13+'[5]YTD Center Totals'!D13+'[2]YTD Center Totals'!D13+'[6]YTD Center Totals'!D13+'[7]YTD Center Totals'!D13</f>
        <v>398</v>
      </c>
      <c r="E13">
        <f>'[1]YTD Center Totals'!E13+'[5]YTD Center Totals'!E13+'[2]YTD Center Totals'!E13+'[6]YTD Center Totals'!E13+'[7]YTD Center Totals'!E13</f>
        <v>10</v>
      </c>
      <c r="F13">
        <f>'[1]YTD Center Totals'!F13+'[5]YTD Center Totals'!F13+'[2]YTD Center Totals'!F13+'[6]YTD Center Totals'!F13+'[7]YTD Center Totals'!F13</f>
        <v>1722</v>
      </c>
      <c r="G13">
        <f>'[1]YTD Center Totals'!G13+'[5]YTD Center Totals'!G13+'[2]YTD Center Totals'!G13+'[6]YTD Center Totals'!G13+'[7]YTD Center Totals'!G13</f>
        <v>139</v>
      </c>
      <c r="H13">
        <f>'[1]YTD Center Totals'!H13+'[5]YTD Center Totals'!H13+'[2]YTD Center Totals'!H13+'[6]YTD Center Totals'!H13+'[7]YTD Center Totals'!H13</f>
        <v>172</v>
      </c>
      <c r="I13">
        <f>'[1]YTD Center Totals'!I13+'[5]YTD Center Totals'!I13+'[2]YTD Center Totals'!I13+'[6]YTD Center Totals'!I13+'[7]YTD Center Totals'!I13</f>
        <v>2498</v>
      </c>
      <c r="J13">
        <f>'[1]YTD Center Totals'!J13+'[5]YTD Center Totals'!J13+'[2]YTD Center Totals'!J13+'[6]YTD Center Totals'!J13+'[7]YTD Center Totals'!J13</f>
        <v>550</v>
      </c>
      <c r="K13" s="4">
        <f t="shared" si="0"/>
        <v>4.541818181818182</v>
      </c>
      <c r="L13" s="4">
        <f>B13/B30</f>
        <v>4.7</v>
      </c>
      <c r="M13" s="4">
        <f>C13/B31</f>
        <v>5</v>
      </c>
      <c r="N13" s="4">
        <f>D13/B32</f>
        <v>4.4719101123595504</v>
      </c>
      <c r="O13" s="4">
        <f t="shared" si="1"/>
        <v>5</v>
      </c>
      <c r="P13" s="4">
        <f>F13/B34</f>
        <v>4.5196850393700787</v>
      </c>
      <c r="Q13" s="4">
        <f>G13/B35</f>
        <v>4.7931034482758621</v>
      </c>
      <c r="R13" s="4">
        <f>H13/B36</f>
        <v>4.6486486486486482</v>
      </c>
    </row>
    <row r="14" spans="1:18" x14ac:dyDescent="0.25">
      <c r="A14" s="1" t="s">
        <v>5</v>
      </c>
      <c r="B14">
        <f>'[1]YTD Center Totals'!B14+'[5]YTD Center Totals'!B14+'[2]YTD Center Totals'!B14+'[6]YTD Center Totals'!B14+'[7]YTD Center Totals'!B14</f>
        <v>47</v>
      </c>
      <c r="C14">
        <f>'[1]YTD Center Totals'!C14+'[5]YTD Center Totals'!C14+'[2]YTD Center Totals'!C14+'[6]YTD Center Totals'!C14+'[7]YTD Center Totals'!C14</f>
        <v>10</v>
      </c>
      <c r="D14">
        <f>'[1]YTD Center Totals'!D14+'[5]YTD Center Totals'!D14+'[2]YTD Center Totals'!D14+'[6]YTD Center Totals'!D14+'[7]YTD Center Totals'!D14</f>
        <v>416</v>
      </c>
      <c r="E14">
        <f>'[1]YTD Center Totals'!E14+'[5]YTD Center Totals'!E14+'[2]YTD Center Totals'!E14+'[6]YTD Center Totals'!E14+'[7]YTD Center Totals'!E14</f>
        <v>10</v>
      </c>
      <c r="F14">
        <f>'[1]YTD Center Totals'!F14+'[5]YTD Center Totals'!F14+'[2]YTD Center Totals'!F14+'[6]YTD Center Totals'!F14+'[7]YTD Center Totals'!F14</f>
        <v>1785</v>
      </c>
      <c r="G14">
        <f>'[1]YTD Center Totals'!G14+'[5]YTD Center Totals'!G14+'[2]YTD Center Totals'!G14+'[6]YTD Center Totals'!G14+'[7]YTD Center Totals'!G14</f>
        <v>140</v>
      </c>
      <c r="H14">
        <f>'[1]YTD Center Totals'!H14+'[5]YTD Center Totals'!H14+'[2]YTD Center Totals'!H14+'[6]YTD Center Totals'!H14+'[7]YTD Center Totals'!H14</f>
        <v>176</v>
      </c>
      <c r="I14">
        <f>'[1]YTD Center Totals'!I14+'[5]YTD Center Totals'!I14+'[2]YTD Center Totals'!I14+'[6]YTD Center Totals'!I14+'[7]YTD Center Totals'!I14</f>
        <v>2584</v>
      </c>
      <c r="J14">
        <f>'[1]YTD Center Totals'!J14+'[5]YTD Center Totals'!J14+'[2]YTD Center Totals'!J14+'[6]YTD Center Totals'!J14+'[7]YTD Center Totals'!J14</f>
        <v>550</v>
      </c>
      <c r="K14" s="4">
        <f t="shared" si="0"/>
        <v>4.6981818181818182</v>
      </c>
      <c r="L14" s="4">
        <f>B14/B30</f>
        <v>4.7</v>
      </c>
      <c r="M14" s="4">
        <f>C14/B31</f>
        <v>5</v>
      </c>
      <c r="N14" s="4">
        <f>D14/B32</f>
        <v>4.6741573033707864</v>
      </c>
      <c r="O14" s="4">
        <f t="shared" si="1"/>
        <v>5</v>
      </c>
      <c r="P14" s="4">
        <f>F14/B34</f>
        <v>4.6850393700787398</v>
      </c>
      <c r="Q14" s="4">
        <f>G14/B35</f>
        <v>4.8275862068965516</v>
      </c>
      <c r="R14" s="4">
        <f>H14/B36</f>
        <v>4.756756756756757</v>
      </c>
    </row>
    <row r="15" spans="1:18" x14ac:dyDescent="0.25">
      <c r="A15" s="1" t="s">
        <v>6</v>
      </c>
      <c r="B15">
        <f>'[1]YTD Center Totals'!B15+'[5]YTD Center Totals'!B15+'[2]YTD Center Totals'!B15+'[6]YTD Center Totals'!B15+'[7]YTD Center Totals'!B15</f>
        <v>46</v>
      </c>
      <c r="C15">
        <f>'[1]YTD Center Totals'!C15+'[5]YTD Center Totals'!C15+'[2]YTD Center Totals'!C15+'[6]YTD Center Totals'!C15+'[7]YTD Center Totals'!C15</f>
        <v>10</v>
      </c>
      <c r="D15">
        <f>'[1]YTD Center Totals'!D15+'[5]YTD Center Totals'!D15+'[2]YTD Center Totals'!D15+'[6]YTD Center Totals'!D15+'[7]YTD Center Totals'!D15</f>
        <v>412</v>
      </c>
      <c r="E15">
        <f>'[1]YTD Center Totals'!E15+'[5]YTD Center Totals'!E15+'[2]YTD Center Totals'!E15+'[6]YTD Center Totals'!E15+'[7]YTD Center Totals'!E15</f>
        <v>10</v>
      </c>
      <c r="F15">
        <f>'[1]YTD Center Totals'!F15+'[5]YTD Center Totals'!F15+'[2]YTD Center Totals'!F15+'[6]YTD Center Totals'!F15+'[7]YTD Center Totals'!F15</f>
        <v>1783</v>
      </c>
      <c r="G15">
        <f>'[1]YTD Center Totals'!G15+'[5]YTD Center Totals'!G15+'[2]YTD Center Totals'!G15+'[6]YTD Center Totals'!G15+'[7]YTD Center Totals'!G15</f>
        <v>135</v>
      </c>
      <c r="H15">
        <f>'[1]YTD Center Totals'!H15+'[5]YTD Center Totals'!H15+'[2]YTD Center Totals'!H15+'[6]YTD Center Totals'!H15+'[7]YTD Center Totals'!H15</f>
        <v>180</v>
      </c>
      <c r="I15">
        <f>'[1]YTD Center Totals'!I15+'[5]YTD Center Totals'!I15+'[2]YTD Center Totals'!I15+'[6]YTD Center Totals'!I15+'[7]YTD Center Totals'!I15</f>
        <v>2576</v>
      </c>
      <c r="J15">
        <f>'[1]YTD Center Totals'!J15+'[5]YTD Center Totals'!J15+'[2]YTD Center Totals'!J15+'[6]YTD Center Totals'!J15+'[7]YTD Center Totals'!J15</f>
        <v>550</v>
      </c>
      <c r="K15" s="4">
        <f t="shared" si="0"/>
        <v>4.6836363636363636</v>
      </c>
      <c r="L15" s="4">
        <f>B15/B30</f>
        <v>4.5999999999999996</v>
      </c>
      <c r="M15" s="4">
        <f>C15/B31</f>
        <v>5</v>
      </c>
      <c r="N15" s="4">
        <f>D15/B32</f>
        <v>4.6292134831460672</v>
      </c>
      <c r="O15" s="4">
        <f t="shared" si="1"/>
        <v>5</v>
      </c>
      <c r="P15" s="4">
        <f>F15/B34</f>
        <v>4.6797900262467191</v>
      </c>
      <c r="Q15" s="4">
        <f>G15/B35</f>
        <v>4.6551724137931032</v>
      </c>
      <c r="R15" s="4">
        <f>H15/B36</f>
        <v>4.8648648648648649</v>
      </c>
    </row>
    <row r="16" spans="1:18" x14ac:dyDescent="0.25">
      <c r="A16" s="1" t="s">
        <v>7</v>
      </c>
      <c r="B16">
        <f>'[1]YTD Center Totals'!B16+'[5]YTD Center Totals'!B16+'[2]YTD Center Totals'!B16+'[6]YTD Center Totals'!B16+'[7]YTD Center Totals'!B16</f>
        <v>47</v>
      </c>
      <c r="C16">
        <f>'[1]YTD Center Totals'!C16+'[5]YTD Center Totals'!C16+'[2]YTD Center Totals'!C16+'[6]YTD Center Totals'!C16+'[7]YTD Center Totals'!C16</f>
        <v>10</v>
      </c>
      <c r="D16">
        <f>'[1]YTD Center Totals'!D16+'[5]YTD Center Totals'!D16+'[2]YTD Center Totals'!D16+'[6]YTD Center Totals'!D16+'[7]YTD Center Totals'!D16</f>
        <v>415</v>
      </c>
      <c r="E16">
        <f>'[1]YTD Center Totals'!E16+'[5]YTD Center Totals'!E16+'[2]YTD Center Totals'!E16+'[6]YTD Center Totals'!E16+'[7]YTD Center Totals'!E16</f>
        <v>10</v>
      </c>
      <c r="F16">
        <f>'[1]YTD Center Totals'!F16+'[5]YTD Center Totals'!F16+'[2]YTD Center Totals'!F16+'[6]YTD Center Totals'!F16+'[7]YTD Center Totals'!F16</f>
        <v>1779</v>
      </c>
      <c r="G16">
        <f>'[1]YTD Center Totals'!G16+'[5]YTD Center Totals'!G16+'[2]YTD Center Totals'!G16+'[6]YTD Center Totals'!G16+'[7]YTD Center Totals'!G16</f>
        <v>138</v>
      </c>
      <c r="H16">
        <f>'[1]YTD Center Totals'!H16+'[5]YTD Center Totals'!H16+'[2]YTD Center Totals'!H16+'[6]YTD Center Totals'!H16+'[7]YTD Center Totals'!H16</f>
        <v>181</v>
      </c>
      <c r="I16">
        <f>'[1]YTD Center Totals'!I16+'[5]YTD Center Totals'!I16+'[2]YTD Center Totals'!I16+'[6]YTD Center Totals'!I16+'[7]YTD Center Totals'!I16</f>
        <v>2580</v>
      </c>
      <c r="J16">
        <f>'[1]YTD Center Totals'!J16+'[5]YTD Center Totals'!J16+'[2]YTD Center Totals'!J16+'[6]YTD Center Totals'!J16+'[7]YTD Center Totals'!J16</f>
        <v>550</v>
      </c>
      <c r="K16" s="4">
        <f t="shared" si="0"/>
        <v>4.6909090909090905</v>
      </c>
      <c r="L16" s="4">
        <f>B16/B30</f>
        <v>4.7</v>
      </c>
      <c r="M16" s="4">
        <f>C16/B31</f>
        <v>5</v>
      </c>
      <c r="N16" s="4">
        <f>D16/B32</f>
        <v>4.6629213483146064</v>
      </c>
      <c r="O16" s="4">
        <f t="shared" si="1"/>
        <v>5</v>
      </c>
      <c r="P16" s="4">
        <f>F16/B34</f>
        <v>4.6692913385826769</v>
      </c>
      <c r="Q16" s="4">
        <f>G16/B35</f>
        <v>4.7586206896551726</v>
      </c>
      <c r="R16" s="4">
        <f>H16/B36</f>
        <v>4.8918918918918921</v>
      </c>
    </row>
    <row r="17" spans="1:18" x14ac:dyDescent="0.25">
      <c r="A17" s="1" t="s">
        <v>8</v>
      </c>
      <c r="B17">
        <f>'[1]YTD Center Totals'!B17+'[5]YTD Center Totals'!B17+'[2]YTD Center Totals'!B17+'[6]YTD Center Totals'!B17+'[7]YTD Center Totals'!B17</f>
        <v>48</v>
      </c>
      <c r="C17">
        <f>'[1]YTD Center Totals'!C17+'[5]YTD Center Totals'!C17+'[2]YTD Center Totals'!C17+'[6]YTD Center Totals'!C17+'[7]YTD Center Totals'!C17</f>
        <v>10</v>
      </c>
      <c r="D17">
        <f>'[1]YTD Center Totals'!D17+'[5]YTD Center Totals'!D17+'[2]YTD Center Totals'!D17+'[6]YTD Center Totals'!D17+'[7]YTD Center Totals'!D17</f>
        <v>413</v>
      </c>
      <c r="E17">
        <f>'[1]YTD Center Totals'!E17+'[5]YTD Center Totals'!E17+'[2]YTD Center Totals'!E17+'[6]YTD Center Totals'!E17+'[7]YTD Center Totals'!E17</f>
        <v>10</v>
      </c>
      <c r="F17">
        <f>'[1]YTD Center Totals'!F17+'[5]YTD Center Totals'!F17+'[2]YTD Center Totals'!F17+'[6]YTD Center Totals'!F17+'[7]YTD Center Totals'!F17</f>
        <v>1783</v>
      </c>
      <c r="G17">
        <f>'[1]YTD Center Totals'!G17+'[5]YTD Center Totals'!G17+'[2]YTD Center Totals'!G17+'[6]YTD Center Totals'!G17+'[7]YTD Center Totals'!G17</f>
        <v>139</v>
      </c>
      <c r="H17">
        <f>'[1]YTD Center Totals'!H17+'[5]YTD Center Totals'!H17+'[2]YTD Center Totals'!H17+'[6]YTD Center Totals'!H17+'[7]YTD Center Totals'!H17</f>
        <v>182</v>
      </c>
      <c r="I17">
        <f>'[1]YTD Center Totals'!I17+'[5]YTD Center Totals'!I17+'[2]YTD Center Totals'!I17+'[6]YTD Center Totals'!I17+'[7]YTD Center Totals'!I17</f>
        <v>2585</v>
      </c>
      <c r="J17">
        <f>'[1]YTD Center Totals'!J17+'[5]YTD Center Totals'!J17+'[2]YTD Center Totals'!J17+'[6]YTD Center Totals'!J17+'[7]YTD Center Totals'!J17</f>
        <v>550</v>
      </c>
      <c r="K17" s="4">
        <f t="shared" si="0"/>
        <v>4.7</v>
      </c>
      <c r="L17" s="4">
        <f>B17/B30</f>
        <v>4.8</v>
      </c>
      <c r="M17" s="4">
        <f>C17/B31</f>
        <v>5</v>
      </c>
      <c r="N17" s="4">
        <f>D17/B32</f>
        <v>4.6404494382022472</v>
      </c>
      <c r="O17" s="4">
        <f t="shared" si="1"/>
        <v>5</v>
      </c>
      <c r="P17" s="4">
        <f>F17/B34</f>
        <v>4.6797900262467191</v>
      </c>
      <c r="Q17" s="4">
        <f>G17/B35</f>
        <v>4.7931034482758621</v>
      </c>
      <c r="R17" s="4">
        <f>H17/B36</f>
        <v>4.9189189189189193</v>
      </c>
    </row>
    <row r="18" spans="1:18" ht="27" customHeight="1" x14ac:dyDescent="0.25">
      <c r="A18" s="2" t="s">
        <v>9</v>
      </c>
      <c r="B18">
        <f>'[1]YTD Center Totals'!B18+'[5]YTD Center Totals'!B18+'[2]YTD Center Totals'!B18+'[6]YTD Center Totals'!B18+'[7]YTD Center Totals'!B18</f>
        <v>47</v>
      </c>
      <c r="C18">
        <f>'[1]YTD Center Totals'!C18+'[5]YTD Center Totals'!C18+'[2]YTD Center Totals'!C18+'[6]YTD Center Totals'!C18+'[7]YTD Center Totals'!C18</f>
        <v>10</v>
      </c>
      <c r="D18">
        <f>'[1]YTD Center Totals'!D18+'[5]YTD Center Totals'!D18+'[2]YTD Center Totals'!D18+'[6]YTD Center Totals'!D18+'[7]YTD Center Totals'!D18</f>
        <v>407</v>
      </c>
      <c r="E18">
        <f>'[1]YTD Center Totals'!E18+'[5]YTD Center Totals'!E18+'[2]YTD Center Totals'!E18+'[6]YTD Center Totals'!E18+'[7]YTD Center Totals'!E18</f>
        <v>10</v>
      </c>
      <c r="F18">
        <f>'[1]YTD Center Totals'!F18+'[5]YTD Center Totals'!F18+'[2]YTD Center Totals'!F18+'[6]YTD Center Totals'!F18+'[7]YTD Center Totals'!F18</f>
        <v>1748</v>
      </c>
      <c r="G18">
        <f>'[1]YTD Center Totals'!G18+'[5]YTD Center Totals'!G18+'[2]YTD Center Totals'!G18+'[6]YTD Center Totals'!G18+'[7]YTD Center Totals'!G18</f>
        <v>141</v>
      </c>
      <c r="H18">
        <f>'[1]YTD Center Totals'!H18+'[5]YTD Center Totals'!H18+'[2]YTD Center Totals'!H18+'[6]YTD Center Totals'!H18+'[7]YTD Center Totals'!H18</f>
        <v>176</v>
      </c>
      <c r="I18">
        <f>'[1]YTD Center Totals'!I18+'[5]YTD Center Totals'!I18+'[2]YTD Center Totals'!I18+'[6]YTD Center Totals'!I18+'[7]YTD Center Totals'!I18</f>
        <v>2539</v>
      </c>
      <c r="J18">
        <f>'[1]YTD Center Totals'!J18+'[5]YTD Center Totals'!J18+'[2]YTD Center Totals'!J18+'[6]YTD Center Totals'!J18+'[7]YTD Center Totals'!J18</f>
        <v>550</v>
      </c>
      <c r="K18" s="4">
        <f t="shared" si="0"/>
        <v>4.6163636363636362</v>
      </c>
      <c r="L18" s="4">
        <f>B18/B30</f>
        <v>4.7</v>
      </c>
      <c r="M18" s="4">
        <f>C18/B31</f>
        <v>5</v>
      </c>
      <c r="N18" s="4">
        <f>D18/B32</f>
        <v>4.5730337078651688</v>
      </c>
      <c r="O18" s="4">
        <f t="shared" si="1"/>
        <v>5</v>
      </c>
      <c r="P18" s="4">
        <f>F18/B34</f>
        <v>4.5879265091863521</v>
      </c>
      <c r="Q18" s="4">
        <f>G18/B35</f>
        <v>4.8620689655172411</v>
      </c>
      <c r="R18" s="4">
        <f>H18/B36</f>
        <v>4.756756756756757</v>
      </c>
    </row>
    <row r="19" spans="1:18" x14ac:dyDescent="0.25">
      <c r="A19" s="3" t="s">
        <v>10</v>
      </c>
      <c r="B19">
        <f>'[1]YTD Center Totals'!B19+'[5]YTD Center Totals'!B19+'[2]YTD Center Totals'!B19+'[6]YTD Center Totals'!B19+'[7]YTD Center Totals'!B19</f>
        <v>48</v>
      </c>
      <c r="C19">
        <f>'[1]YTD Center Totals'!C19+'[5]YTD Center Totals'!C19+'[2]YTD Center Totals'!C19+'[6]YTD Center Totals'!C19+'[7]YTD Center Totals'!C19</f>
        <v>10</v>
      </c>
      <c r="D19">
        <f>'[1]YTD Center Totals'!D19+'[5]YTD Center Totals'!D19+'[2]YTD Center Totals'!D19+'[6]YTD Center Totals'!D19+'[7]YTD Center Totals'!D19</f>
        <v>402</v>
      </c>
      <c r="E19">
        <f>'[1]YTD Center Totals'!E19+'[5]YTD Center Totals'!E19+'[2]YTD Center Totals'!E19+'[6]YTD Center Totals'!E19+'[7]YTD Center Totals'!E19</f>
        <v>10</v>
      </c>
      <c r="F19">
        <f>'[1]YTD Center Totals'!F19+'[5]YTD Center Totals'!F19+'[2]YTD Center Totals'!F19+'[6]YTD Center Totals'!F19+'[7]YTD Center Totals'!F19</f>
        <v>1730</v>
      </c>
      <c r="G19">
        <f>'[1]YTD Center Totals'!G19+'[5]YTD Center Totals'!G19+'[2]YTD Center Totals'!G19+'[6]YTD Center Totals'!G19+'[7]YTD Center Totals'!G19</f>
        <v>133</v>
      </c>
      <c r="H19">
        <f>'[1]YTD Center Totals'!H19+'[5]YTD Center Totals'!H19+'[2]YTD Center Totals'!H19+'[6]YTD Center Totals'!H19+'[7]YTD Center Totals'!H19</f>
        <v>176</v>
      </c>
      <c r="I19">
        <f>'[1]YTD Center Totals'!I19+'[5]YTD Center Totals'!I19+'[2]YTD Center Totals'!I19+'[6]YTD Center Totals'!I19+'[7]YTD Center Totals'!I19</f>
        <v>2509</v>
      </c>
      <c r="J19">
        <f>'[1]YTD Center Totals'!J19+'[5]YTD Center Totals'!J19+'[2]YTD Center Totals'!J19+'[6]YTD Center Totals'!J19+'[7]YTD Center Totals'!J19</f>
        <v>550</v>
      </c>
      <c r="K19" s="4">
        <f t="shared" si="0"/>
        <v>4.5618181818181816</v>
      </c>
      <c r="L19" s="4">
        <f>B19/B30</f>
        <v>4.8</v>
      </c>
      <c r="M19" s="4">
        <f>C19/B31</f>
        <v>5</v>
      </c>
      <c r="N19" s="4">
        <f>D19/B32</f>
        <v>4.5168539325842696</v>
      </c>
      <c r="O19" s="4">
        <f t="shared" si="1"/>
        <v>5</v>
      </c>
      <c r="P19" s="4">
        <f>F19/B34</f>
        <v>4.5406824146981624</v>
      </c>
      <c r="Q19" s="4">
        <f>G19/B35</f>
        <v>4.5862068965517242</v>
      </c>
      <c r="R19" s="4">
        <f>H19/B36</f>
        <v>4.756756756756757</v>
      </c>
    </row>
    <row r="20" spans="1:18" x14ac:dyDescent="0.25">
      <c r="A20" s="3" t="s">
        <v>11</v>
      </c>
      <c r="B20">
        <f>'[1]YTD Center Totals'!B20+'[5]YTD Center Totals'!B20+'[2]YTD Center Totals'!B20+'[6]YTD Center Totals'!B20+'[7]YTD Center Totals'!B20</f>
        <v>47</v>
      </c>
      <c r="C20">
        <f>'[1]YTD Center Totals'!C20+'[5]YTD Center Totals'!C20+'[2]YTD Center Totals'!C20+'[6]YTD Center Totals'!C20+'[7]YTD Center Totals'!C20</f>
        <v>10</v>
      </c>
      <c r="D20">
        <f>'[1]YTD Center Totals'!D20+'[5]YTD Center Totals'!D20+'[2]YTD Center Totals'!D20+'[6]YTD Center Totals'!D20+'[7]YTD Center Totals'!D20</f>
        <v>404</v>
      </c>
      <c r="E20">
        <f>'[1]YTD Center Totals'!E20+'[5]YTD Center Totals'!E20+'[2]YTD Center Totals'!E20+'[6]YTD Center Totals'!E20+'[7]YTD Center Totals'!E20</f>
        <v>10</v>
      </c>
      <c r="F20">
        <f>'[1]YTD Center Totals'!F20+'[5]YTD Center Totals'!F20+'[2]YTD Center Totals'!F20+'[6]YTD Center Totals'!F20+'[7]YTD Center Totals'!F20</f>
        <v>1747</v>
      </c>
      <c r="G20">
        <f>'[1]YTD Center Totals'!G20+'[5]YTD Center Totals'!G20+'[2]YTD Center Totals'!G20+'[6]YTD Center Totals'!G20+'[7]YTD Center Totals'!G20</f>
        <v>131</v>
      </c>
      <c r="H20">
        <f>'[1]YTD Center Totals'!H20+'[5]YTD Center Totals'!H20+'[2]YTD Center Totals'!H20+'[6]YTD Center Totals'!H20+'[7]YTD Center Totals'!H20</f>
        <v>173</v>
      </c>
      <c r="I20">
        <f>'[1]YTD Center Totals'!I20+'[5]YTD Center Totals'!I20+'[2]YTD Center Totals'!I20+'[6]YTD Center Totals'!I20+'[7]YTD Center Totals'!I20</f>
        <v>2522</v>
      </c>
      <c r="J20">
        <f>'[1]YTD Center Totals'!J20+'[5]YTD Center Totals'!J20+'[2]YTD Center Totals'!J20+'[6]YTD Center Totals'!J20+'[7]YTD Center Totals'!J20</f>
        <v>550</v>
      </c>
      <c r="K20" s="4">
        <f t="shared" si="0"/>
        <v>4.5854545454545459</v>
      </c>
      <c r="L20" s="4">
        <f>B20/B30</f>
        <v>4.7</v>
      </c>
      <c r="M20" s="4">
        <f>C20/B31</f>
        <v>5</v>
      </c>
      <c r="N20" s="4">
        <f>D20/B32</f>
        <v>4.5393258426966296</v>
      </c>
      <c r="O20" s="4">
        <f t="shared" si="1"/>
        <v>5</v>
      </c>
      <c r="P20" s="4">
        <f>F20/B34</f>
        <v>4.5853018372703414</v>
      </c>
      <c r="Q20" s="4">
        <f>G20/B35</f>
        <v>4.5172413793103452</v>
      </c>
      <c r="R20" s="4">
        <f>H20/B36</f>
        <v>4.6756756756756754</v>
      </c>
    </row>
    <row r="21" spans="1:18" x14ac:dyDescent="0.25">
      <c r="A21" s="1" t="s">
        <v>12</v>
      </c>
      <c r="B21">
        <f>'[1]YTD Center Totals'!B21+'[5]YTD Center Totals'!B21+'[2]YTD Center Totals'!B21+'[6]YTD Center Totals'!B21+'[7]YTD Center Totals'!B21</f>
        <v>47</v>
      </c>
      <c r="C21">
        <f>'[1]YTD Center Totals'!C21+'[5]YTD Center Totals'!C21+'[2]YTD Center Totals'!C21+'[6]YTD Center Totals'!C21+'[7]YTD Center Totals'!C21</f>
        <v>10</v>
      </c>
      <c r="D21">
        <f>'[1]YTD Center Totals'!D21+'[5]YTD Center Totals'!D21+'[2]YTD Center Totals'!D21+'[6]YTD Center Totals'!D21+'[7]YTD Center Totals'!D21</f>
        <v>418</v>
      </c>
      <c r="E21">
        <f>'[1]YTD Center Totals'!E21+'[5]YTD Center Totals'!E21+'[2]YTD Center Totals'!E21+'[6]YTD Center Totals'!E21+'[7]YTD Center Totals'!E21</f>
        <v>10</v>
      </c>
      <c r="F21">
        <f>'[1]YTD Center Totals'!F21+'[5]YTD Center Totals'!F21+'[2]YTD Center Totals'!F21+'[6]YTD Center Totals'!F21+'[7]YTD Center Totals'!F21</f>
        <v>1790</v>
      </c>
      <c r="G21">
        <f>'[1]YTD Center Totals'!G21+'[5]YTD Center Totals'!G21+'[2]YTD Center Totals'!G21+'[6]YTD Center Totals'!G21+'[7]YTD Center Totals'!G21</f>
        <v>141</v>
      </c>
      <c r="H21">
        <f>'[1]YTD Center Totals'!H21+'[5]YTD Center Totals'!H21+'[2]YTD Center Totals'!H21+'[6]YTD Center Totals'!H21+'[7]YTD Center Totals'!H21</f>
        <v>182</v>
      </c>
      <c r="I21">
        <f>'[1]YTD Center Totals'!I21+'[5]YTD Center Totals'!I21+'[2]YTD Center Totals'!I21+'[6]YTD Center Totals'!I21+'[7]YTD Center Totals'!I21</f>
        <v>2598</v>
      </c>
      <c r="J21">
        <f>'[1]YTD Center Totals'!J21+'[5]YTD Center Totals'!J21+'[2]YTD Center Totals'!J21+'[6]YTD Center Totals'!J21+'[7]YTD Center Totals'!J21</f>
        <v>550</v>
      </c>
      <c r="K21" s="4">
        <f t="shared" si="0"/>
        <v>4.7236363636363636</v>
      </c>
      <c r="L21" s="4">
        <f>B21/B30</f>
        <v>4.7</v>
      </c>
      <c r="M21" s="4">
        <f>C21/B31</f>
        <v>5</v>
      </c>
      <c r="N21" s="4">
        <f>D21/B32</f>
        <v>4.6966292134831464</v>
      </c>
      <c r="O21" s="4">
        <f t="shared" si="1"/>
        <v>5</v>
      </c>
      <c r="P21" s="4">
        <f>F21/B34</f>
        <v>4.6981627296587929</v>
      </c>
      <c r="Q21" s="4">
        <f>G21/B35</f>
        <v>4.8620689655172411</v>
      </c>
      <c r="R21" s="4">
        <f>H21/B36</f>
        <v>4.9189189189189193</v>
      </c>
    </row>
    <row r="22" spans="1:18" x14ac:dyDescent="0.25">
      <c r="A22" s="1" t="s">
        <v>13</v>
      </c>
      <c r="B22">
        <f>'[1]YTD Center Totals'!B22+'[5]YTD Center Totals'!B22+'[2]YTD Center Totals'!B22+'[6]YTD Center Totals'!B22+'[7]YTD Center Totals'!B22</f>
        <v>47</v>
      </c>
      <c r="C22">
        <f>'[1]YTD Center Totals'!C22+'[5]YTD Center Totals'!C22+'[2]YTD Center Totals'!C22+'[6]YTD Center Totals'!C22+'[7]YTD Center Totals'!C22</f>
        <v>10</v>
      </c>
      <c r="D22">
        <f>'[1]YTD Center Totals'!D22+'[5]YTD Center Totals'!D22+'[2]YTD Center Totals'!D22+'[6]YTD Center Totals'!D22+'[7]YTD Center Totals'!D22</f>
        <v>407</v>
      </c>
      <c r="E22">
        <f>'[1]YTD Center Totals'!E22+'[5]YTD Center Totals'!E22+'[2]YTD Center Totals'!E22+'[6]YTD Center Totals'!E22+'[7]YTD Center Totals'!E22</f>
        <v>10</v>
      </c>
      <c r="F22">
        <f>'[1]YTD Center Totals'!F22+'[5]YTD Center Totals'!F22+'[2]YTD Center Totals'!F22+'[6]YTD Center Totals'!F22+'[7]YTD Center Totals'!F22</f>
        <v>1742</v>
      </c>
      <c r="G22">
        <f>'[1]YTD Center Totals'!G22+'[5]YTD Center Totals'!G22+'[2]YTD Center Totals'!G22+'[6]YTD Center Totals'!G22+'[7]YTD Center Totals'!G22</f>
        <v>139</v>
      </c>
      <c r="H22">
        <f>'[1]YTD Center Totals'!H22+'[5]YTD Center Totals'!H22+'[2]YTD Center Totals'!H22+'[6]YTD Center Totals'!H22+'[7]YTD Center Totals'!H22</f>
        <v>175</v>
      </c>
      <c r="I22">
        <f>'[1]YTD Center Totals'!I22+'[5]YTD Center Totals'!I22+'[2]YTD Center Totals'!I22+'[6]YTD Center Totals'!I22+'[7]YTD Center Totals'!I22</f>
        <v>2530</v>
      </c>
      <c r="J22">
        <f>'[1]YTD Center Totals'!J22+'[5]YTD Center Totals'!J22+'[2]YTD Center Totals'!J22+'[6]YTD Center Totals'!J22+'[7]YTD Center Totals'!J22</f>
        <v>550</v>
      </c>
      <c r="K22" s="4">
        <f t="shared" si="0"/>
        <v>4.5999999999999996</v>
      </c>
      <c r="L22" s="4">
        <f>B22/B30</f>
        <v>4.7</v>
      </c>
      <c r="M22" s="4">
        <f>C22/B31</f>
        <v>5</v>
      </c>
      <c r="N22" s="4">
        <f>D22/B32</f>
        <v>4.5730337078651688</v>
      </c>
      <c r="O22" s="4">
        <f t="shared" si="1"/>
        <v>5</v>
      </c>
      <c r="P22" s="4">
        <f>F22/B34</f>
        <v>4.5721784776902883</v>
      </c>
      <c r="Q22" s="4">
        <f>G22/B35</f>
        <v>4.7931034482758621</v>
      </c>
      <c r="R22" s="4">
        <f>H22/35</f>
        <v>5</v>
      </c>
    </row>
    <row r="23" spans="1:18" x14ac:dyDescent="0.25">
      <c r="A23" s="1" t="s">
        <v>14</v>
      </c>
      <c r="B23">
        <f>'[1]YTD Center Totals'!B23+'[5]YTD Center Totals'!B23+'[2]YTD Center Totals'!B23+'[6]YTD Center Totals'!B23+'[7]YTD Center Totals'!B23</f>
        <v>47</v>
      </c>
      <c r="C23">
        <f>'[1]YTD Center Totals'!C23+'[5]YTD Center Totals'!C23+'[2]YTD Center Totals'!C23+'[6]YTD Center Totals'!C23+'[7]YTD Center Totals'!C23</f>
        <v>10</v>
      </c>
      <c r="D23">
        <f>'[1]YTD Center Totals'!D23+'[5]YTD Center Totals'!D23+'[2]YTD Center Totals'!D23+'[6]YTD Center Totals'!D23+'[7]YTD Center Totals'!D23</f>
        <v>410</v>
      </c>
      <c r="E23">
        <f>'[1]YTD Center Totals'!E23+'[5]YTD Center Totals'!E23+'[2]YTD Center Totals'!E23+'[6]YTD Center Totals'!E23+'[7]YTD Center Totals'!E23</f>
        <v>10</v>
      </c>
      <c r="F23">
        <f>'[1]YTD Center Totals'!F23+'[5]YTD Center Totals'!F23+'[2]YTD Center Totals'!F23+'[6]YTD Center Totals'!F23+'[7]YTD Center Totals'!F23</f>
        <v>1756</v>
      </c>
      <c r="G23">
        <f>'[1]YTD Center Totals'!G23+'[5]YTD Center Totals'!G23+'[2]YTD Center Totals'!G23+'[6]YTD Center Totals'!G23+'[7]YTD Center Totals'!G23</f>
        <v>138</v>
      </c>
      <c r="H23">
        <f>'[1]YTD Center Totals'!H23+'[5]YTD Center Totals'!H23+'[2]YTD Center Totals'!H23+'[6]YTD Center Totals'!H23+'[7]YTD Center Totals'!H23</f>
        <v>175</v>
      </c>
      <c r="I23">
        <f>'[1]YTD Center Totals'!I23+'[5]YTD Center Totals'!I23+'[2]YTD Center Totals'!I23+'[6]YTD Center Totals'!I23+'[7]YTD Center Totals'!I23</f>
        <v>2546</v>
      </c>
      <c r="J23">
        <f>'[1]YTD Center Totals'!J23+'[5]YTD Center Totals'!J23+'[2]YTD Center Totals'!J23+'[6]YTD Center Totals'!J23+'[7]YTD Center Totals'!J23</f>
        <v>550</v>
      </c>
      <c r="K23" s="4">
        <f t="shared" si="0"/>
        <v>4.6290909090909089</v>
      </c>
      <c r="L23" s="4">
        <f>B23/B30</f>
        <v>4.7</v>
      </c>
      <c r="M23" s="4">
        <f>C23/B31</f>
        <v>5</v>
      </c>
      <c r="N23" s="4">
        <f>D23/B32</f>
        <v>4.606741573033708</v>
      </c>
      <c r="O23" s="4">
        <f t="shared" si="1"/>
        <v>5</v>
      </c>
      <c r="P23" s="4">
        <f>F23/B34</f>
        <v>4.6089238845144358</v>
      </c>
      <c r="Q23" s="4">
        <f>G23/B35</f>
        <v>4.7586206896551726</v>
      </c>
      <c r="R23" s="4">
        <f>H23/35</f>
        <v>5</v>
      </c>
    </row>
    <row r="24" spans="1:18" x14ac:dyDescent="0.25">
      <c r="A24" s="1" t="s">
        <v>15</v>
      </c>
      <c r="B24">
        <f>'[1]YTD Center Totals'!B24+'[5]YTD Center Totals'!B24+'[2]YTD Center Totals'!B24+'[6]YTD Center Totals'!B24+'[7]YTD Center Totals'!B24</f>
        <v>47</v>
      </c>
      <c r="C24">
        <f>'[1]YTD Center Totals'!C24+'[5]YTD Center Totals'!C24+'[2]YTD Center Totals'!C24+'[6]YTD Center Totals'!C24+'[7]YTD Center Totals'!C24</f>
        <v>10</v>
      </c>
      <c r="D24">
        <f>'[1]YTD Center Totals'!D24+'[5]YTD Center Totals'!D24+'[2]YTD Center Totals'!D24+'[6]YTD Center Totals'!D24+'[7]YTD Center Totals'!D24</f>
        <v>413</v>
      </c>
      <c r="E24">
        <f>'[1]YTD Center Totals'!E24+'[5]YTD Center Totals'!E24+'[2]YTD Center Totals'!E24+'[6]YTD Center Totals'!E24+'[7]YTD Center Totals'!E24</f>
        <v>10</v>
      </c>
      <c r="F24">
        <f>'[1]YTD Center Totals'!F24+'[5]YTD Center Totals'!F24+'[2]YTD Center Totals'!F24+'[6]YTD Center Totals'!F24+'[7]YTD Center Totals'!F24</f>
        <v>1769</v>
      </c>
      <c r="G24">
        <f>'[1]YTD Center Totals'!G24+'[5]YTD Center Totals'!G24+'[2]YTD Center Totals'!G24+'[6]YTD Center Totals'!G24+'[7]YTD Center Totals'!G24</f>
        <v>139</v>
      </c>
      <c r="H24">
        <f>'[1]YTD Center Totals'!H24+'[5]YTD Center Totals'!H24+'[2]YTD Center Totals'!H24+'[6]YTD Center Totals'!H24+'[7]YTD Center Totals'!H24</f>
        <v>173</v>
      </c>
      <c r="I24">
        <f>'[1]YTD Center Totals'!I24+'[5]YTD Center Totals'!I24+'[2]YTD Center Totals'!I24+'[6]YTD Center Totals'!I24+'[7]YTD Center Totals'!I24</f>
        <v>2561</v>
      </c>
      <c r="J24">
        <f>'[1]YTD Center Totals'!J24+'[5]YTD Center Totals'!J24+'[2]YTD Center Totals'!J24+'[6]YTD Center Totals'!J24+'[7]YTD Center Totals'!J24</f>
        <v>550</v>
      </c>
      <c r="K24" s="4">
        <f t="shared" si="0"/>
        <v>4.6563636363636363</v>
      </c>
      <c r="L24" s="4">
        <f>B24/B30</f>
        <v>4.7</v>
      </c>
      <c r="M24" s="4">
        <f>C24/B31</f>
        <v>5</v>
      </c>
      <c r="N24" s="4">
        <f>D24/B32</f>
        <v>4.6404494382022472</v>
      </c>
      <c r="O24" s="4">
        <f t="shared" si="1"/>
        <v>5</v>
      </c>
      <c r="P24" s="4">
        <f>F24/B34</f>
        <v>4.6430446194225725</v>
      </c>
      <c r="Q24" s="4">
        <f>G24/B35</f>
        <v>4.7931034482758621</v>
      </c>
      <c r="R24" s="4">
        <f>H24/35</f>
        <v>4.9428571428571431</v>
      </c>
    </row>
    <row r="25" spans="1:18" x14ac:dyDescent="0.25">
      <c r="A25" s="1" t="s">
        <v>16</v>
      </c>
      <c r="B25">
        <f>'[1]YTD Center Totals'!B25+'[5]YTD Center Totals'!B25+'[2]YTD Center Totals'!B25+'[6]YTD Center Totals'!B25+'[7]YTD Center Totals'!B25</f>
        <v>48</v>
      </c>
      <c r="C25">
        <f>'[1]YTD Center Totals'!C25+'[5]YTD Center Totals'!C25+'[2]YTD Center Totals'!C25+'[6]YTD Center Totals'!C25+'[7]YTD Center Totals'!C25</f>
        <v>10</v>
      </c>
      <c r="D25">
        <f>'[1]YTD Center Totals'!D25+'[5]YTD Center Totals'!D25+'[2]YTD Center Totals'!D25+'[6]YTD Center Totals'!D25+'[7]YTD Center Totals'!D25</f>
        <v>417</v>
      </c>
      <c r="E25">
        <f>'[1]YTD Center Totals'!E25+'[5]YTD Center Totals'!E25+'[2]YTD Center Totals'!E25+'[6]YTD Center Totals'!E25+'[7]YTD Center Totals'!E25</f>
        <v>10</v>
      </c>
      <c r="F25">
        <f>'[1]YTD Center Totals'!F25+'[5]YTD Center Totals'!F25+'[2]YTD Center Totals'!F25+'[6]YTD Center Totals'!F25+'[7]YTD Center Totals'!F25</f>
        <v>1785</v>
      </c>
      <c r="G25">
        <f>'[1]YTD Center Totals'!G25+'[5]YTD Center Totals'!G25+'[2]YTD Center Totals'!G25+'[6]YTD Center Totals'!G25+'[7]YTD Center Totals'!G25</f>
        <v>133</v>
      </c>
      <c r="H25">
        <f>'[1]YTD Center Totals'!H25+'[5]YTD Center Totals'!H25+'[2]YTD Center Totals'!H25+'[6]YTD Center Totals'!H25+'[7]YTD Center Totals'!H25</f>
        <v>175</v>
      </c>
      <c r="I25">
        <f>'[1]YTD Center Totals'!I25+'[5]YTD Center Totals'!I25+'[2]YTD Center Totals'!I25+'[6]YTD Center Totals'!I25+'[7]YTD Center Totals'!I25</f>
        <v>2578</v>
      </c>
      <c r="J25">
        <f>'[1]YTD Center Totals'!J25+'[5]YTD Center Totals'!J25+'[2]YTD Center Totals'!J25+'[6]YTD Center Totals'!J25+'[7]YTD Center Totals'!J25</f>
        <v>550</v>
      </c>
      <c r="K25" s="4">
        <f t="shared" si="0"/>
        <v>4.6872727272727275</v>
      </c>
      <c r="L25" s="4">
        <f>B25/B30</f>
        <v>4.8</v>
      </c>
      <c r="M25" s="4">
        <f>C25/B31</f>
        <v>5</v>
      </c>
      <c r="N25" s="4">
        <f>D25/B32</f>
        <v>4.6853932584269664</v>
      </c>
      <c r="O25" s="4">
        <f t="shared" si="1"/>
        <v>5</v>
      </c>
      <c r="P25" s="4">
        <f>F25/B34</f>
        <v>4.6850393700787398</v>
      </c>
      <c r="Q25" s="4">
        <f>G25/B35</f>
        <v>4.5862068965517242</v>
      </c>
      <c r="R25" s="4">
        <f>H25/35</f>
        <v>5</v>
      </c>
    </row>
    <row r="26" spans="1:18" x14ac:dyDescent="0.25">
      <c r="A26" s="1" t="s">
        <v>17</v>
      </c>
      <c r="B26">
        <f>'[1]YTD Center Totals'!B26+'[5]YTD Center Totals'!B26+'[2]YTD Center Totals'!B26+'[6]YTD Center Totals'!B26+'[7]YTD Center Totals'!B26</f>
        <v>47</v>
      </c>
      <c r="C26">
        <f>'[1]YTD Center Totals'!C26+'[5]YTD Center Totals'!C26+'[2]YTD Center Totals'!C26+'[6]YTD Center Totals'!C26+'[7]YTD Center Totals'!C26</f>
        <v>10</v>
      </c>
      <c r="D26">
        <f>'[1]YTD Center Totals'!D26+'[5]YTD Center Totals'!D26+'[2]YTD Center Totals'!D26+'[6]YTD Center Totals'!D26+'[7]YTD Center Totals'!D26</f>
        <v>413</v>
      </c>
      <c r="E26">
        <f>'[1]YTD Center Totals'!E26+'[5]YTD Center Totals'!E26+'[2]YTD Center Totals'!E26+'[6]YTD Center Totals'!E26+'[7]YTD Center Totals'!E26</f>
        <v>10</v>
      </c>
      <c r="F26">
        <f>'[1]YTD Center Totals'!F26+'[5]YTD Center Totals'!F26+'[2]YTD Center Totals'!F26+'[6]YTD Center Totals'!F26+'[7]YTD Center Totals'!F26</f>
        <v>1772</v>
      </c>
      <c r="G26">
        <f>'[1]YTD Center Totals'!G26+'[5]YTD Center Totals'!G26+'[2]YTD Center Totals'!G26+'[6]YTD Center Totals'!G26+'[7]YTD Center Totals'!G26</f>
        <v>136</v>
      </c>
      <c r="H26">
        <f>'[1]YTD Center Totals'!H26+'[5]YTD Center Totals'!H26+'[2]YTD Center Totals'!H26+'[6]YTD Center Totals'!H26+'[7]YTD Center Totals'!H26</f>
        <v>174</v>
      </c>
      <c r="I26">
        <f>'[1]YTD Center Totals'!I26+'[5]YTD Center Totals'!I26+'[2]YTD Center Totals'!I26+'[6]YTD Center Totals'!I26+'[7]YTD Center Totals'!I26</f>
        <v>2562</v>
      </c>
      <c r="J26">
        <f>'[1]YTD Center Totals'!J26+'[5]YTD Center Totals'!J26+'[2]YTD Center Totals'!J26+'[6]YTD Center Totals'!J26+'[7]YTD Center Totals'!J26</f>
        <v>550</v>
      </c>
      <c r="K26" s="4">
        <f t="shared" si="0"/>
        <v>4.6581818181818182</v>
      </c>
      <c r="L26" s="4">
        <f>B26/B30</f>
        <v>4.7</v>
      </c>
      <c r="M26" s="4">
        <f>C26/B31</f>
        <v>5</v>
      </c>
      <c r="N26" s="4">
        <f>D26/B32</f>
        <v>4.6404494382022472</v>
      </c>
      <c r="O26" s="4">
        <f t="shared" si="1"/>
        <v>5</v>
      </c>
      <c r="P26" s="4">
        <f>F26/B34</f>
        <v>4.650918635170604</v>
      </c>
      <c r="Q26" s="4">
        <f>G26/B35</f>
        <v>4.6896551724137927</v>
      </c>
      <c r="R26" s="4">
        <f>H26/35</f>
        <v>4.9714285714285715</v>
      </c>
    </row>
    <row r="28" spans="1:18" x14ac:dyDescent="0.25">
      <c r="A28" t="s">
        <v>46</v>
      </c>
      <c r="K28" s="4">
        <f>IF(ISERROR(AVERAGE(K8:K26))=TRUE,"",AVERAGE(K8:K26))</f>
        <v>4.5962679425837312</v>
      </c>
      <c r="L28" s="4">
        <f>IF(ISERROR(AVERAGE(L8:L26))=TRUE,"",AVERAGE(L8:L26))</f>
        <v>4.7166666666666668</v>
      </c>
      <c r="M28" s="4">
        <f t="shared" ref="M28:R28" si="2">IF(ISERROR(AVERAGE(M8:M26))=TRUE,"",AVERAGE(M8:M26))</f>
        <v>5</v>
      </c>
      <c r="N28" s="4">
        <f>IF(ISERROR(AVERAGE(N8:N26))=TRUE,"",AVERAGE(N8:N26))</f>
        <v>4.5872264931992905</v>
      </c>
      <c r="O28" s="4">
        <f t="shared" si="2"/>
        <v>5</v>
      </c>
      <c r="P28" s="4">
        <f t="shared" si="2"/>
        <v>4.5737532808398944</v>
      </c>
      <c r="Q28" s="4">
        <f t="shared" si="2"/>
        <v>4.7068965517241379</v>
      </c>
      <c r="R28" s="4">
        <f t="shared" si="2"/>
        <v>4.807722007722008</v>
      </c>
    </row>
    <row r="29" spans="1:18" x14ac:dyDescent="0.25">
      <c r="A29" s="22"/>
      <c r="B29" t="s">
        <v>45</v>
      </c>
      <c r="D29" s="63" t="s">
        <v>103</v>
      </c>
    </row>
    <row r="30" spans="1:18" x14ac:dyDescent="0.25">
      <c r="A30" s="23" t="s">
        <v>32</v>
      </c>
      <c r="B30">
        <f>'[1]YTD Center Totals'!B31+'[5]YTD Center Totals'!B31+'[2]YTD Center Totals'!B31+'[6]YTD Center Totals'!B31+'[7]YTD Center Totals'!B31</f>
        <v>10</v>
      </c>
      <c r="D30" s="24">
        <f>'[1]YTD Center Totals'!D31+'[5]YTD Center Totals'!D31+'[2]YTD Center Totals'!D31+'[6]YTD Center Totals'!D31+'[7]YTD Center Totals'!D31</f>
        <v>0</v>
      </c>
    </row>
    <row r="31" spans="1:18" x14ac:dyDescent="0.25">
      <c r="A31" s="23" t="s">
        <v>40</v>
      </c>
      <c r="B31">
        <f>'[1]YTD Center Totals'!B32+'[5]YTD Center Totals'!B32+'[2]YTD Center Totals'!B32+'[6]YTD Center Totals'!B32+'[7]YTD Center Totals'!B32</f>
        <v>2</v>
      </c>
      <c r="D31" s="24">
        <f>'[1]YTD Center Totals'!D32+'[5]YTD Center Totals'!D32+'[2]YTD Center Totals'!D32+'[6]YTD Center Totals'!D32+'[7]YTD Center Totals'!D32</f>
        <v>0</v>
      </c>
    </row>
    <row r="32" spans="1:18" x14ac:dyDescent="0.25">
      <c r="A32" s="5" t="s">
        <v>41</v>
      </c>
      <c r="B32">
        <f>'[1]YTD Center Totals'!B33+'[5]YTD Center Totals'!B33+'[2]YTD Center Totals'!B33+'[6]YTD Center Totals'!B33+'[7]YTD Center Totals'!B33</f>
        <v>89</v>
      </c>
      <c r="D32" s="24">
        <f>'[1]YTD Center Totals'!D33+'[5]YTD Center Totals'!D33+'[2]YTD Center Totals'!D33+'[6]YTD Center Totals'!D33+'[7]YTD Center Totals'!D33</f>
        <v>2</v>
      </c>
    </row>
    <row r="33" spans="1:4" x14ac:dyDescent="0.25">
      <c r="A33" s="5" t="s">
        <v>42</v>
      </c>
      <c r="B33">
        <f>'[1]YTD Center Totals'!B34+'[5]YTD Center Totals'!B34+'[2]YTD Center Totals'!B34+'[6]YTD Center Totals'!B34+'[7]YTD Center Totals'!B34</f>
        <v>2</v>
      </c>
      <c r="D33" s="24">
        <f>'[1]YTD Center Totals'!D34+'[5]YTD Center Totals'!D34+'[2]YTD Center Totals'!D34+'[6]YTD Center Totals'!D34+'[7]YTD Center Totals'!D34</f>
        <v>0</v>
      </c>
    </row>
    <row r="34" spans="1:4" x14ac:dyDescent="0.25">
      <c r="A34" s="5" t="s">
        <v>43</v>
      </c>
      <c r="B34">
        <f>'[1]YTD Center Totals'!B35+'[5]YTD Center Totals'!B35+'[2]YTD Center Totals'!B35+'[6]YTD Center Totals'!B35+'[7]YTD Center Totals'!B35</f>
        <v>381</v>
      </c>
      <c r="D34" s="24">
        <f>'[1]YTD Center Totals'!D35+'[5]YTD Center Totals'!D35+'[2]YTD Center Totals'!D35+'[6]YTD Center Totals'!D35+'[7]YTD Center Totals'!D35</f>
        <v>15</v>
      </c>
    </row>
    <row r="35" spans="1:4" x14ac:dyDescent="0.25">
      <c r="A35" s="5" t="s">
        <v>44</v>
      </c>
      <c r="B35">
        <f>'[1]YTD Center Totals'!B36+'[5]YTD Center Totals'!B36+'[2]YTD Center Totals'!B36+'[6]YTD Center Totals'!B36+'[7]YTD Center Totals'!B36</f>
        <v>29</v>
      </c>
      <c r="D35" s="24">
        <f>'[1]YTD Center Totals'!D36+'[5]YTD Center Totals'!D36+'[2]YTD Center Totals'!D36+'[6]YTD Center Totals'!D36+'[7]YTD Center Totals'!D36</f>
        <v>0</v>
      </c>
    </row>
    <row r="36" spans="1:4" x14ac:dyDescent="0.25">
      <c r="A36" s="5" t="s">
        <v>37</v>
      </c>
      <c r="B36">
        <f>'[1]YTD Center Totals'!B37+'[5]YTD Center Totals'!B37+'[2]YTD Center Totals'!B37+'[6]YTD Center Totals'!B37+'[7]YTD Center Totals'!B37</f>
        <v>37</v>
      </c>
      <c r="D36" s="24">
        <f>'[1]YTD Center Totals'!D37+'[5]YTD Center Totals'!D37+'[2]YTD Center Totals'!D37+'[6]YTD Center Totals'!D37+'[7]YTD Center Totals'!D37</f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4" workbookViewId="0">
      <selection activeCell="O28" sqref="O28"/>
    </sheetView>
  </sheetViews>
  <sheetFormatPr defaultRowHeight="15" x14ac:dyDescent="0.25"/>
  <cols>
    <col min="1" max="1" width="52.140625" customWidth="1"/>
  </cols>
  <sheetData>
    <row r="1" spans="1:18" ht="18.75" x14ac:dyDescent="0.3">
      <c r="A1" s="6" t="s">
        <v>47</v>
      </c>
    </row>
    <row r="2" spans="1:18" x14ac:dyDescent="0.25">
      <c r="A2" t="s">
        <v>49</v>
      </c>
    </row>
    <row r="3" spans="1:18" x14ac:dyDescent="0.25">
      <c r="A3" s="7"/>
      <c r="B3" s="8"/>
      <c r="C3" s="8"/>
      <c r="D3" s="8"/>
      <c r="E3" s="8" t="s">
        <v>20</v>
      </c>
      <c r="F3" s="8" t="s">
        <v>21</v>
      </c>
      <c r="G3" s="8" t="s">
        <v>22</v>
      </c>
      <c r="H3" s="8"/>
      <c r="I3" s="9"/>
      <c r="J3" s="10"/>
      <c r="K3" s="11"/>
      <c r="L3" s="12"/>
      <c r="M3" s="13"/>
      <c r="N3" s="13"/>
      <c r="O3" s="13" t="s">
        <v>20</v>
      </c>
      <c r="P3" s="13" t="s">
        <v>21</v>
      </c>
      <c r="Q3" s="13" t="s">
        <v>22</v>
      </c>
      <c r="R3" s="13"/>
    </row>
    <row r="4" spans="1:18" x14ac:dyDescent="0.25">
      <c r="A4" s="1"/>
      <c r="B4" s="14"/>
      <c r="C4" s="14"/>
      <c r="D4" s="14" t="s">
        <v>23</v>
      </c>
      <c r="E4" s="14" t="s">
        <v>24</v>
      </c>
      <c r="F4" s="14" t="s">
        <v>25</v>
      </c>
      <c r="G4" s="14" t="s">
        <v>26</v>
      </c>
      <c r="H4" s="14"/>
      <c r="I4" s="15"/>
      <c r="J4" s="16"/>
      <c r="K4" s="17"/>
      <c r="L4" s="12"/>
      <c r="M4" s="18"/>
      <c r="N4" s="18" t="s">
        <v>23</v>
      </c>
      <c r="O4" s="18" t="s">
        <v>24</v>
      </c>
      <c r="P4" s="18" t="s">
        <v>25</v>
      </c>
      <c r="Q4" s="18" t="s">
        <v>26</v>
      </c>
      <c r="R4" s="18"/>
    </row>
    <row r="5" spans="1:18" x14ac:dyDescent="0.25">
      <c r="A5" s="1"/>
      <c r="B5" s="14"/>
      <c r="C5" s="14" t="s">
        <v>27</v>
      </c>
      <c r="D5" s="14" t="s">
        <v>28</v>
      </c>
      <c r="E5" s="14" t="s">
        <v>29</v>
      </c>
      <c r="F5" s="14" t="s">
        <v>22</v>
      </c>
      <c r="G5" s="14" t="s">
        <v>30</v>
      </c>
      <c r="H5" s="14"/>
      <c r="I5" s="15" t="s">
        <v>19</v>
      </c>
      <c r="J5" s="16" t="s">
        <v>31</v>
      </c>
      <c r="K5" s="17"/>
      <c r="L5" s="12"/>
      <c r="M5" s="18" t="s">
        <v>27</v>
      </c>
      <c r="N5" s="18" t="s">
        <v>28</v>
      </c>
      <c r="O5" s="18" t="s">
        <v>29</v>
      </c>
      <c r="P5" s="18" t="s">
        <v>22</v>
      </c>
      <c r="Q5" s="18" t="s">
        <v>30</v>
      </c>
      <c r="R5" s="18"/>
    </row>
    <row r="6" spans="1:18" x14ac:dyDescent="0.25">
      <c r="A6" s="1"/>
      <c r="B6" s="19" t="s">
        <v>32</v>
      </c>
      <c r="C6" s="19" t="s">
        <v>33</v>
      </c>
      <c r="D6" s="19" t="s">
        <v>20</v>
      </c>
      <c r="E6" s="19" t="s">
        <v>34</v>
      </c>
      <c r="F6" s="19" t="s">
        <v>35</v>
      </c>
      <c r="G6" s="19" t="s">
        <v>36</v>
      </c>
      <c r="H6" s="19" t="s">
        <v>37</v>
      </c>
      <c r="I6" s="20" t="s">
        <v>38</v>
      </c>
      <c r="J6" s="21" t="s">
        <v>39</v>
      </c>
      <c r="K6" s="20" t="s">
        <v>19</v>
      </c>
      <c r="L6" s="12" t="s">
        <v>32</v>
      </c>
      <c r="M6" s="18" t="s">
        <v>33</v>
      </c>
      <c r="N6" s="18" t="s">
        <v>20</v>
      </c>
      <c r="O6" s="18" t="s">
        <v>34</v>
      </c>
      <c r="P6" s="18" t="s">
        <v>35</v>
      </c>
      <c r="Q6" s="18" t="s">
        <v>36</v>
      </c>
      <c r="R6" s="18" t="s">
        <v>37</v>
      </c>
    </row>
    <row r="7" spans="1:18" x14ac:dyDescent="0.25">
      <c r="A7" s="23"/>
    </row>
    <row r="8" spans="1:18" x14ac:dyDescent="0.25">
      <c r="A8" s="1" t="s">
        <v>100</v>
      </c>
      <c r="M8" s="4" t="str">
        <f>IF(D31=0,"",C8/D31)</f>
        <v/>
      </c>
      <c r="N8" s="4" t="str">
        <f>IF(D32=0,"",D8/D32)</f>
        <v/>
      </c>
      <c r="O8" s="25" t="str">
        <f>IF(D33=0,"",E8/$D$33)</f>
        <v/>
      </c>
    </row>
    <row r="9" spans="1:18" x14ac:dyDescent="0.25">
      <c r="A9" s="1" t="s">
        <v>0</v>
      </c>
      <c r="B9">
        <f>'[8]YTD Center Totals'!$B$9+'[3]YTD Center Totals'!$B$9+'[9]YTD Center Totals'!$B$9</f>
        <v>19</v>
      </c>
      <c r="C9">
        <f>'[8]YTD Center Totals'!$C$9+'[3]YTD Center Totals'!$C$9+'[9]YTD Center Totals'!$C$9</f>
        <v>0</v>
      </c>
      <c r="D9">
        <f>'[8]YTD Center Totals'!$D$9+'[3]YTD Center Totals'!$D$9+'[9]YTD Center Totals'!$D$9</f>
        <v>251</v>
      </c>
      <c r="E9">
        <f>'[8]YTD Center Totals'!$E$9+'[3]YTD Center Totals'!$E$9+'[9]YTD Center Totals'!$E$9</f>
        <v>0</v>
      </c>
      <c r="F9">
        <f>'[8]YTD Center Totals'!$F$9+'[3]YTD Center Totals'!$F$9+'[9]YTD Center Totals'!$F$9</f>
        <v>1116</v>
      </c>
      <c r="G9">
        <f>'[8]YTD Center Totals'!$G$9+'[3]YTD Center Totals'!$G$9+'[9]YTD Center Totals'!$G$9</f>
        <v>173</v>
      </c>
      <c r="H9">
        <f>'[8]YTD Center Totals'!$H$9+'[3]YTD Center Totals'!$H$9+'[9]YTD Center Totals'!$H$9</f>
        <v>72</v>
      </c>
      <c r="I9">
        <f>SUM(B9:H9)</f>
        <v>1631</v>
      </c>
      <c r="J9">
        <f>SUM(B31:B37)</f>
        <v>363</v>
      </c>
      <c r="K9" s="4">
        <f>I9/J9</f>
        <v>4.4931129476584024</v>
      </c>
      <c r="L9" s="4">
        <f>B9/B31</f>
        <v>4.75</v>
      </c>
      <c r="M9" s="4" t="str">
        <f>IF($B$32=0,"",C9/$B$32)</f>
        <v/>
      </c>
      <c r="N9" s="4">
        <f>D9/$B$33</f>
        <v>4.4035087719298245</v>
      </c>
      <c r="O9" s="4" t="str">
        <f>IF($B$34=0,"",E9/$B$34)</f>
        <v/>
      </c>
      <c r="P9" s="4">
        <f>F9/B35</f>
        <v>4.4819277108433733</v>
      </c>
      <c r="Q9" s="4">
        <f>G9/B36</f>
        <v>4.6756756756756754</v>
      </c>
      <c r="R9" s="4">
        <f>H9/B37</f>
        <v>4.5</v>
      </c>
    </row>
    <row r="10" spans="1:18" x14ac:dyDescent="0.25">
      <c r="A10" s="1" t="s">
        <v>1</v>
      </c>
      <c r="B10">
        <f>'[8]YTD Center Totals'!$B$10+'[3]YTD Center Totals'!$B$10+'[9]YTD Center Totals'!$B$10</f>
        <v>18</v>
      </c>
      <c r="C10">
        <f>'[8]YTD Center Totals'!$C$10+'[3]YTD Center Totals'!$C$10+'[9]YTD Center Totals'!$C$10</f>
        <v>0</v>
      </c>
      <c r="D10">
        <f>'[8]YTD Center Totals'!$D$10+'[3]YTD Center Totals'!$D$10+'[9]YTD Center Totals'!$D$10</f>
        <v>259</v>
      </c>
      <c r="E10">
        <f>'[8]YTD Center Totals'!$E$10+'[3]YTD Center Totals'!$E$10+'[9]YTD Center Totals'!$E$10</f>
        <v>0</v>
      </c>
      <c r="F10">
        <f>'[8]YTD Center Totals'!$F$10+'[3]YTD Center Totals'!$F$10+'[9]YTD Center Totals'!$F$10</f>
        <v>1139</v>
      </c>
      <c r="G10">
        <f>'[8]YTD Center Totals'!$G$10+'[3]YTD Center Totals'!$G$10+'[9]YTD Center Totals'!$G$10</f>
        <v>170</v>
      </c>
      <c r="H10">
        <f>'[8]YTD Center Totals'!$H$10+'[3]YTD Center Totals'!$H$10+'[9]YTD Center Totals'!$H$10</f>
        <v>75</v>
      </c>
      <c r="I10">
        <f t="shared" ref="I10:I26" si="0">SUM(B10:H10)</f>
        <v>1661</v>
      </c>
      <c r="J10">
        <f>SUM(B31:B37)</f>
        <v>363</v>
      </c>
      <c r="K10" s="4">
        <f t="shared" ref="K10:K26" si="1">I10/J10</f>
        <v>4.5757575757575761</v>
      </c>
      <c r="L10" s="4">
        <f>B10/B31</f>
        <v>4.5</v>
      </c>
      <c r="M10" s="4" t="str">
        <f t="shared" ref="M10:M26" si="2">IF($B$32=0,"",C10/$B$32)</f>
        <v/>
      </c>
      <c r="N10" s="4">
        <f t="shared" ref="N10:N26" si="3">D10/$B$33</f>
        <v>4.5438596491228074</v>
      </c>
      <c r="O10" s="4" t="str">
        <f t="shared" ref="O10:O26" si="4">IF($B$34=0,"",E10/$B$34)</f>
        <v/>
      </c>
      <c r="P10" s="4">
        <f>F10/B35</f>
        <v>4.5742971887550201</v>
      </c>
      <c r="Q10" s="4">
        <f>G10/B36</f>
        <v>4.5945945945945947</v>
      </c>
      <c r="R10" s="4">
        <f>H10/B37</f>
        <v>4.6875</v>
      </c>
    </row>
    <row r="11" spans="1:18" x14ac:dyDescent="0.25">
      <c r="A11" s="1" t="s">
        <v>2</v>
      </c>
      <c r="B11">
        <f>'[8]YTD Center Totals'!$B$11+'[3]YTD Center Totals'!$B$11+'[9]YTD Center Totals'!$B$11</f>
        <v>19</v>
      </c>
      <c r="C11">
        <f>'[8]YTD Center Totals'!$C$11+'[3]YTD Center Totals'!$C$11+'[9]YTD Center Totals'!$C$11</f>
        <v>0</v>
      </c>
      <c r="D11">
        <f>'[8]YTD Center Totals'!$D$11+'[3]YTD Center Totals'!$D$11+'[9]YTD Center Totals'!$D$11</f>
        <v>259</v>
      </c>
      <c r="E11">
        <f>'[8]YTD Center Totals'!$E$11+'[3]YTD Center Totals'!$E$11+'[9]YTD Center Totals'!$E$11</f>
        <v>0</v>
      </c>
      <c r="F11">
        <f>'[8]YTD Center Totals'!$F$11+'[3]YTD Center Totals'!$F$11+'[9]YTD Center Totals'!$F$11</f>
        <v>1140</v>
      </c>
      <c r="G11">
        <f>'[8]YTD Center Totals'!$G$11+'[3]YTD Center Totals'!$G$11+'[9]YTD Center Totals'!$G$11</f>
        <v>171</v>
      </c>
      <c r="H11">
        <f>'[8]YTD Center Totals'!$H$11+'[3]YTD Center Totals'!$H$11+'[9]YTD Center Totals'!$H$11</f>
        <v>75</v>
      </c>
      <c r="I11">
        <f t="shared" si="0"/>
        <v>1664</v>
      </c>
      <c r="J11">
        <f>SUM(B31:B37)</f>
        <v>363</v>
      </c>
      <c r="K11" s="4">
        <f t="shared" si="1"/>
        <v>4.5840220385674932</v>
      </c>
      <c r="L11" s="4">
        <f>B11/B31</f>
        <v>4.75</v>
      </c>
      <c r="M11" s="4" t="str">
        <f t="shared" si="2"/>
        <v/>
      </c>
      <c r="N11" s="4">
        <f t="shared" si="3"/>
        <v>4.5438596491228074</v>
      </c>
      <c r="O11" s="4" t="str">
        <f t="shared" si="4"/>
        <v/>
      </c>
      <c r="P11" s="4">
        <f>F11/B35</f>
        <v>4.5783132530120483</v>
      </c>
      <c r="Q11" s="4">
        <f>G11/B36</f>
        <v>4.6216216216216219</v>
      </c>
      <c r="R11" s="4">
        <f>H11/B37</f>
        <v>4.6875</v>
      </c>
    </row>
    <row r="12" spans="1:18" x14ac:dyDescent="0.25">
      <c r="A12" s="1" t="s">
        <v>3</v>
      </c>
      <c r="B12">
        <f>'[8]YTD Center Totals'!$B$12+'[3]YTD Center Totals'!$B$12+'[9]YTD Center Totals'!$B$12</f>
        <v>18</v>
      </c>
      <c r="C12">
        <f>'[8]YTD Center Totals'!$C$12+'[3]YTD Center Totals'!$C$12+'[9]YTD Center Totals'!$C$12</f>
        <v>0</v>
      </c>
      <c r="D12">
        <f>'[8]YTD Center Totals'!$D$12+'[3]YTD Center Totals'!$D$12+'[9]YTD Center Totals'!$D$12</f>
        <v>252</v>
      </c>
      <c r="E12">
        <f>'[8]YTD Center Totals'!$E$12+'[3]YTD Center Totals'!$E$12+'[9]YTD Center Totals'!$E$12</f>
        <v>0</v>
      </c>
      <c r="F12">
        <f>'[8]YTD Center Totals'!$F$12+'[3]YTD Center Totals'!$F$12+'[9]YTD Center Totals'!$F$12</f>
        <v>1088</v>
      </c>
      <c r="G12">
        <f>'[8]YTD Center Totals'!$G$12+'[3]YTD Center Totals'!$G$12+'[9]YTD Center Totals'!$G$12</f>
        <v>165</v>
      </c>
      <c r="H12">
        <f>'[8]YTD Center Totals'!$H$12+'[3]YTD Center Totals'!$H$12+'[9]YTD Center Totals'!$H$12</f>
        <v>71</v>
      </c>
      <c r="I12">
        <f t="shared" si="0"/>
        <v>1594</v>
      </c>
      <c r="J12">
        <f>SUM(B31:B37)</f>
        <v>363</v>
      </c>
      <c r="K12" s="4">
        <f t="shared" si="1"/>
        <v>4.3911845730027546</v>
      </c>
      <c r="L12" s="4">
        <f>B12/B31</f>
        <v>4.5</v>
      </c>
      <c r="M12" s="4" t="str">
        <f t="shared" si="2"/>
        <v/>
      </c>
      <c r="N12" s="4">
        <f t="shared" si="3"/>
        <v>4.4210526315789478</v>
      </c>
      <c r="O12" s="4" t="str">
        <f t="shared" si="4"/>
        <v/>
      </c>
      <c r="P12" s="4">
        <f>F12/B35</f>
        <v>4.3694779116465865</v>
      </c>
      <c r="Q12" s="4">
        <f>G12/B36</f>
        <v>4.4594594594594597</v>
      </c>
      <c r="R12" s="4">
        <f>H12/B37</f>
        <v>4.4375</v>
      </c>
    </row>
    <row r="13" spans="1:18" x14ac:dyDescent="0.25">
      <c r="A13" s="1" t="s">
        <v>4</v>
      </c>
      <c r="B13">
        <f>'[8]YTD Center Totals'!$B$13+'[3]YTD Center Totals'!$B$13+'[9]YTD Center Totals'!$B$13</f>
        <v>18</v>
      </c>
      <c r="C13">
        <f>'[8]YTD Center Totals'!$C$13+'[3]YTD Center Totals'!$C$13+'[9]YTD Center Totals'!$C$13</f>
        <v>0</v>
      </c>
      <c r="D13">
        <f>'[8]YTD Center Totals'!$D$13+'[3]YTD Center Totals'!$D$13+'[9]YTD Center Totals'!$D$13</f>
        <v>255</v>
      </c>
      <c r="E13">
        <f>'[8]YTD Center Totals'!$E$13+'[3]YTD Center Totals'!$E$13+'[9]YTD Center Totals'!$E$13</f>
        <v>0</v>
      </c>
      <c r="F13">
        <f>'[8]YTD Center Totals'!$F$13+'[3]YTD Center Totals'!$F$13+'[9]YTD Center Totals'!$F$13</f>
        <v>1145</v>
      </c>
      <c r="G13">
        <f>'[8]YTD Center Totals'!$G$13+'[3]YTD Center Totals'!$G$13+'[9]YTD Center Totals'!$G$13</f>
        <v>167</v>
      </c>
      <c r="H13">
        <f>'[8]YTD Center Totals'!$H$13+'[3]YTD Center Totals'!$H$13+'[9]YTD Center Totals'!$H$13</f>
        <v>75</v>
      </c>
      <c r="I13">
        <f t="shared" si="0"/>
        <v>1660</v>
      </c>
      <c r="J13">
        <f>SUM(B31:B37)</f>
        <v>363</v>
      </c>
      <c r="K13" s="4">
        <f t="shared" si="1"/>
        <v>4.5730027548209362</v>
      </c>
      <c r="L13" s="4">
        <f>B13/B31</f>
        <v>4.5</v>
      </c>
      <c r="M13" s="4" t="str">
        <f t="shared" si="2"/>
        <v/>
      </c>
      <c r="N13" s="4">
        <f t="shared" si="3"/>
        <v>4.4736842105263159</v>
      </c>
      <c r="O13" s="4" t="str">
        <f t="shared" si="4"/>
        <v/>
      </c>
      <c r="P13" s="4">
        <f>F13/B35</f>
        <v>4.5983935742971891</v>
      </c>
      <c r="Q13" s="4">
        <f>G13/B36</f>
        <v>4.5135135135135132</v>
      </c>
      <c r="R13" s="4">
        <f>H13/B37</f>
        <v>4.6875</v>
      </c>
    </row>
    <row r="14" spans="1:18" x14ac:dyDescent="0.25">
      <c r="A14" s="1" t="s">
        <v>5</v>
      </c>
      <c r="B14">
        <f>'[8]YTD Center Totals'!$B$14+'[3]YTD Center Totals'!$B$14+'[9]YTD Center Totals'!$B$14</f>
        <v>20</v>
      </c>
      <c r="C14">
        <f>'[8]YTD Center Totals'!$C$14+'[3]YTD Center Totals'!$C$14+'[9]YTD Center Totals'!$C$14</f>
        <v>0</v>
      </c>
      <c r="D14">
        <f>'[8]YTD Center Totals'!$D$14+'[3]YTD Center Totals'!$D$14+'[9]YTD Center Totals'!$D$14</f>
        <v>258</v>
      </c>
      <c r="E14">
        <f>'[8]YTD Center Totals'!$E$14+'[3]YTD Center Totals'!$E$14+'[9]YTD Center Totals'!$E$14</f>
        <v>0</v>
      </c>
      <c r="F14">
        <f>'[8]YTD Center Totals'!$F$14+'[3]YTD Center Totals'!$F$14+'[9]YTD Center Totals'!$F$14</f>
        <v>1159</v>
      </c>
      <c r="G14">
        <f>'[8]YTD Center Totals'!$G$14+'[3]YTD Center Totals'!$G$14+'[9]YTD Center Totals'!$G$14</f>
        <v>167</v>
      </c>
      <c r="H14">
        <f>'[8]YTD Center Totals'!$H$14+'[3]YTD Center Totals'!$H$14+'[9]YTD Center Totals'!$H$14</f>
        <v>75</v>
      </c>
      <c r="I14">
        <f t="shared" si="0"/>
        <v>1679</v>
      </c>
      <c r="J14">
        <f>SUM(B31:B37)</f>
        <v>363</v>
      </c>
      <c r="K14" s="4">
        <f t="shared" si="1"/>
        <v>4.6253443526170797</v>
      </c>
      <c r="L14" s="4">
        <f>B14/B31</f>
        <v>5</v>
      </c>
      <c r="M14" s="4" t="str">
        <f t="shared" si="2"/>
        <v/>
      </c>
      <c r="N14" s="4">
        <f t="shared" si="3"/>
        <v>4.5263157894736841</v>
      </c>
      <c r="O14" s="4" t="str">
        <f t="shared" si="4"/>
        <v/>
      </c>
      <c r="P14" s="4">
        <f>F14/B35</f>
        <v>4.6546184738955825</v>
      </c>
      <c r="Q14" s="4">
        <f>G14/B36</f>
        <v>4.5135135135135132</v>
      </c>
      <c r="R14" s="4">
        <f>H14/B37</f>
        <v>4.6875</v>
      </c>
    </row>
    <row r="15" spans="1:18" x14ac:dyDescent="0.25">
      <c r="A15" s="1" t="s">
        <v>6</v>
      </c>
      <c r="B15">
        <f>'[8]YTD Center Totals'!$B$15+'[3]YTD Center Totals'!$B$15+'[9]YTD Center Totals'!$B$15</f>
        <v>19</v>
      </c>
      <c r="C15">
        <f>'[8]YTD Center Totals'!$C$15+'[3]YTD Center Totals'!$C$15+'[9]YTD Center Totals'!$C$15</f>
        <v>0</v>
      </c>
      <c r="D15">
        <f>'[8]YTD Center Totals'!$D$15+'[3]YTD Center Totals'!$D$15+'[9]YTD Center Totals'!$D$15</f>
        <v>256</v>
      </c>
      <c r="E15">
        <f>'[8]YTD Center Totals'!$E$15+'[3]YTD Center Totals'!$E$15+'[9]YTD Center Totals'!$E$15</f>
        <v>0</v>
      </c>
      <c r="F15">
        <f>'[8]YTD Center Totals'!$F$15+'[3]YTD Center Totals'!$F$15+'[9]YTD Center Totals'!$F$15</f>
        <v>1188</v>
      </c>
      <c r="G15">
        <f>'[8]YTD Center Totals'!$G$15+'[3]YTD Center Totals'!$G$15+'[9]YTD Center Totals'!$G$15</f>
        <v>168</v>
      </c>
      <c r="H15">
        <f>'[8]YTD Center Totals'!$H$15+'[3]YTD Center Totals'!$H$15+'[9]YTD Center Totals'!$H$15</f>
        <v>75</v>
      </c>
      <c r="I15">
        <f t="shared" si="0"/>
        <v>1706</v>
      </c>
      <c r="J15">
        <f>SUM(B31:B37)</f>
        <v>363</v>
      </c>
      <c r="K15" s="4">
        <f t="shared" si="1"/>
        <v>4.6997245179063363</v>
      </c>
      <c r="L15" s="4">
        <f>B15/B31</f>
        <v>4.75</v>
      </c>
      <c r="M15" s="4" t="str">
        <f t="shared" si="2"/>
        <v/>
      </c>
      <c r="N15" s="4">
        <f t="shared" si="3"/>
        <v>4.4912280701754383</v>
      </c>
      <c r="O15" s="4" t="str">
        <f t="shared" si="4"/>
        <v/>
      </c>
      <c r="P15" s="4">
        <f>F15/B35</f>
        <v>4.7710843373493974</v>
      </c>
      <c r="Q15" s="4">
        <f>G15/B36</f>
        <v>4.5405405405405403</v>
      </c>
      <c r="R15" s="4">
        <f>H15/B37</f>
        <v>4.6875</v>
      </c>
    </row>
    <row r="16" spans="1:18" x14ac:dyDescent="0.25">
      <c r="A16" s="1" t="s">
        <v>7</v>
      </c>
      <c r="B16">
        <f>'[8]YTD Center Totals'!$B$16+'[3]YTD Center Totals'!$B$16+'[9]YTD Center Totals'!$B$16</f>
        <v>19</v>
      </c>
      <c r="C16">
        <f>'[8]YTD Center Totals'!$C$16+'[3]YTD Center Totals'!$C$16+'[9]YTD Center Totals'!$C$16</f>
        <v>0</v>
      </c>
      <c r="D16">
        <f>'[8]YTD Center Totals'!$D$16+'[3]YTD Center Totals'!$D$16+'[9]YTD Center Totals'!$D$16</f>
        <v>257</v>
      </c>
      <c r="E16">
        <f>'[8]YTD Center Totals'!$E$16+'[3]YTD Center Totals'!$E$16+'[9]YTD Center Totals'!$E$16</f>
        <v>0</v>
      </c>
      <c r="F16">
        <f>'[8]YTD Center Totals'!$F$16+'[3]YTD Center Totals'!$F$16+'[9]YTD Center Totals'!$F$16</f>
        <v>1149</v>
      </c>
      <c r="G16">
        <f>'[8]YTD Center Totals'!$G$16+'[3]YTD Center Totals'!$G$16+'[9]YTD Center Totals'!$G$16</f>
        <v>170</v>
      </c>
      <c r="H16">
        <f>'[8]YTD Center Totals'!$H$16+'[3]YTD Center Totals'!$H$16+'[9]YTD Center Totals'!$H$16</f>
        <v>75</v>
      </c>
      <c r="I16">
        <f t="shared" si="0"/>
        <v>1670</v>
      </c>
      <c r="J16">
        <f>SUM(B31:B37)</f>
        <v>363</v>
      </c>
      <c r="K16" s="4">
        <f t="shared" si="1"/>
        <v>4.6005509641873275</v>
      </c>
      <c r="L16" s="4">
        <f>B16/B31</f>
        <v>4.75</v>
      </c>
      <c r="M16" s="4" t="str">
        <f t="shared" si="2"/>
        <v/>
      </c>
      <c r="N16" s="4">
        <f t="shared" si="3"/>
        <v>4.5087719298245617</v>
      </c>
      <c r="O16" s="4" t="str">
        <f t="shared" si="4"/>
        <v/>
      </c>
      <c r="P16" s="4">
        <f>F16/B35</f>
        <v>4.6144578313253009</v>
      </c>
      <c r="Q16" s="4">
        <f>G16/B36</f>
        <v>4.5945945945945947</v>
      </c>
      <c r="R16" s="4">
        <f>H16/B37</f>
        <v>4.6875</v>
      </c>
    </row>
    <row r="17" spans="1:18" x14ac:dyDescent="0.25">
      <c r="A17" s="1" t="s">
        <v>8</v>
      </c>
      <c r="B17">
        <f>'[8]YTD Center Totals'!$B$17+'[3]YTD Center Totals'!$B$17+'[9]YTD Center Totals'!$B$17</f>
        <v>19</v>
      </c>
      <c r="C17">
        <f>'[8]YTD Center Totals'!$C$17+'[3]YTD Center Totals'!$C$17+'[9]YTD Center Totals'!$C$17</f>
        <v>0</v>
      </c>
      <c r="D17">
        <f>'[8]YTD Center Totals'!$D$17+'[3]YTD Center Totals'!$D$17+'[9]YTD Center Totals'!$D$17</f>
        <v>259</v>
      </c>
      <c r="E17">
        <f>'[8]YTD Center Totals'!$E$17+'[3]YTD Center Totals'!$E$17+'[9]YTD Center Totals'!$E$17</f>
        <v>0</v>
      </c>
      <c r="F17">
        <f>'[8]YTD Center Totals'!$F$17+'[3]YTD Center Totals'!$F$17+'[9]YTD Center Totals'!$F$17</f>
        <v>1147</v>
      </c>
      <c r="G17">
        <f>'[8]YTD Center Totals'!$G$17+'[3]YTD Center Totals'!$G$17+'[9]YTD Center Totals'!$G$17</f>
        <v>173</v>
      </c>
      <c r="H17">
        <f>'[8]YTD Center Totals'!$H$17+'[3]YTD Center Totals'!$H$17+'[9]YTD Center Totals'!$H$17</f>
        <v>75</v>
      </c>
      <c r="I17">
        <f t="shared" si="0"/>
        <v>1673</v>
      </c>
      <c r="J17">
        <f>SUM(B31:B37)</f>
        <v>363</v>
      </c>
      <c r="K17" s="4">
        <f t="shared" si="1"/>
        <v>4.6088154269972454</v>
      </c>
      <c r="L17" s="4">
        <f>B17/B31</f>
        <v>4.75</v>
      </c>
      <c r="M17" s="4" t="str">
        <f t="shared" si="2"/>
        <v/>
      </c>
      <c r="N17" s="4">
        <f t="shared" si="3"/>
        <v>4.5438596491228074</v>
      </c>
      <c r="O17" s="4" t="str">
        <f t="shared" si="4"/>
        <v/>
      </c>
      <c r="P17" s="4">
        <f>F17/B35</f>
        <v>4.6064257028112454</v>
      </c>
      <c r="Q17" s="4">
        <f>G17/B36</f>
        <v>4.6756756756756754</v>
      </c>
      <c r="R17" s="4">
        <f>H17/B37</f>
        <v>4.6875</v>
      </c>
    </row>
    <row r="18" spans="1:18" ht="33" customHeight="1" x14ac:dyDescent="0.25">
      <c r="A18" s="2" t="s">
        <v>9</v>
      </c>
      <c r="B18">
        <f>'[8]YTD Center Totals'!$B$18+'[3]YTD Center Totals'!$B$18+'[9]YTD Center Totals'!$B$18</f>
        <v>19</v>
      </c>
      <c r="C18">
        <f>'[8]YTD Center Totals'!$C$18+'[3]YTD Center Totals'!$C$18+'[9]YTD Center Totals'!$C$18</f>
        <v>0</v>
      </c>
      <c r="D18">
        <f>'[8]YTD Center Totals'!$D$18+'[3]YTD Center Totals'!$D$18+'[9]YTD Center Totals'!$D$18</f>
        <v>253</v>
      </c>
      <c r="E18">
        <f>'[8]YTD Center Totals'!$E$18+'[3]YTD Center Totals'!$E$18+'[9]YTD Center Totals'!$E$18</f>
        <v>0</v>
      </c>
      <c r="F18">
        <f>'[8]YTD Center Totals'!$F$18+'[3]YTD Center Totals'!$F$18+'[9]YTD Center Totals'!$F$18</f>
        <v>1126</v>
      </c>
      <c r="G18">
        <f>'[8]YTD Center Totals'!$G$18+'[3]YTD Center Totals'!$G$18+'[9]YTD Center Totals'!$G$18</f>
        <v>168</v>
      </c>
      <c r="H18">
        <f>'[8]YTD Center Totals'!$H$18+'[3]YTD Center Totals'!$H$18+'[9]YTD Center Totals'!$H$18</f>
        <v>75</v>
      </c>
      <c r="I18">
        <f t="shared" si="0"/>
        <v>1641</v>
      </c>
      <c r="J18">
        <f>SUM(B31:B37)</f>
        <v>363</v>
      </c>
      <c r="K18" s="4">
        <f t="shared" si="1"/>
        <v>4.5206611570247937</v>
      </c>
      <c r="L18" s="4">
        <f>B18/B31</f>
        <v>4.75</v>
      </c>
      <c r="M18" s="4" t="str">
        <f t="shared" si="2"/>
        <v/>
      </c>
      <c r="N18" s="4">
        <f t="shared" si="3"/>
        <v>4.4385964912280702</v>
      </c>
      <c r="O18" s="4" t="str">
        <f t="shared" si="4"/>
        <v/>
      </c>
      <c r="P18" s="4">
        <f>F18/B35</f>
        <v>4.5220883534136549</v>
      </c>
      <c r="Q18" s="4">
        <f>G18/B36</f>
        <v>4.5405405405405403</v>
      </c>
      <c r="R18" s="4">
        <f>H18/B37</f>
        <v>4.6875</v>
      </c>
    </row>
    <row r="19" spans="1:18" x14ac:dyDescent="0.25">
      <c r="A19" s="3" t="s">
        <v>10</v>
      </c>
      <c r="B19">
        <f>'[8]YTD Center Totals'!$B$19+'[3]YTD Center Totals'!$B$19+'[9]YTD Center Totals'!$B$19</f>
        <v>18</v>
      </c>
      <c r="C19">
        <f>'[8]YTD Center Totals'!$C$19+'[3]YTD Center Totals'!$C$19+'[9]YTD Center Totals'!$C$19</f>
        <v>0</v>
      </c>
      <c r="D19">
        <f>'[8]YTD Center Totals'!$D$19+'[3]YTD Center Totals'!$D$19+'[9]YTD Center Totals'!$D$19</f>
        <v>256</v>
      </c>
      <c r="E19">
        <f>'[8]YTD Center Totals'!$E$19+'[3]YTD Center Totals'!$E$19+'[9]YTD Center Totals'!$E$19</f>
        <v>0</v>
      </c>
      <c r="F19">
        <f>'[8]YTD Center Totals'!$F$19+'[3]YTD Center Totals'!$F$19+'[9]YTD Center Totals'!$F$19</f>
        <v>1126</v>
      </c>
      <c r="G19">
        <f>'[8]YTD Center Totals'!$G$19+'[3]YTD Center Totals'!$G$19+'[9]YTD Center Totals'!$G$19</f>
        <v>173</v>
      </c>
      <c r="H19">
        <f>'[8]YTD Center Totals'!$H$19+'[3]YTD Center Totals'!$H$19+'[9]YTD Center Totals'!$H$19</f>
        <v>75</v>
      </c>
      <c r="I19">
        <f t="shared" si="0"/>
        <v>1648</v>
      </c>
      <c r="J19">
        <f>SUM(B31:B37)</f>
        <v>363</v>
      </c>
      <c r="K19" s="4">
        <f t="shared" si="1"/>
        <v>4.5399449035812669</v>
      </c>
      <c r="L19" s="4">
        <f>B19/B31</f>
        <v>4.5</v>
      </c>
      <c r="M19" s="4" t="str">
        <f t="shared" si="2"/>
        <v/>
      </c>
      <c r="N19" s="4">
        <f t="shared" si="3"/>
        <v>4.4912280701754383</v>
      </c>
      <c r="O19" s="4" t="str">
        <f t="shared" si="4"/>
        <v/>
      </c>
      <c r="P19" s="4">
        <f>F19/B35</f>
        <v>4.5220883534136549</v>
      </c>
      <c r="Q19" s="4">
        <f>G19/B36</f>
        <v>4.6756756756756754</v>
      </c>
      <c r="R19" s="4">
        <f>H19/B37</f>
        <v>4.6875</v>
      </c>
    </row>
    <row r="20" spans="1:18" x14ac:dyDescent="0.25">
      <c r="A20" s="3" t="s">
        <v>11</v>
      </c>
      <c r="B20">
        <f>'[8]YTD Center Totals'!$B$20+'[3]YTD Center Totals'!$B$20+'[9]YTD Center Totals'!$B$20</f>
        <v>16</v>
      </c>
      <c r="C20">
        <f>'[8]YTD Center Totals'!$C$20+'[3]YTD Center Totals'!$C$20+'[9]YTD Center Totals'!$C$20</f>
        <v>0</v>
      </c>
      <c r="D20">
        <f>'[8]YTD Center Totals'!$D$20+'[3]YTD Center Totals'!$D$20+'[9]YTD Center Totals'!$D$20</f>
        <v>257</v>
      </c>
      <c r="E20">
        <f>'[8]YTD Center Totals'!$E$20+'[3]YTD Center Totals'!$E$20+'[9]YTD Center Totals'!$E$20</f>
        <v>0</v>
      </c>
      <c r="F20">
        <f>'[8]YTD Center Totals'!$F$20+'[3]YTD Center Totals'!$F$20+'[9]YTD Center Totals'!$F$20</f>
        <v>1131</v>
      </c>
      <c r="G20">
        <f>'[8]YTD Center Totals'!$G$20+'[3]YTD Center Totals'!$G$20+'[9]YTD Center Totals'!$G$20</f>
        <v>172</v>
      </c>
      <c r="H20">
        <f>'[8]YTD Center Totals'!$H$20+'[3]YTD Center Totals'!$H$20+'[9]YTD Center Totals'!$H$20</f>
        <v>75</v>
      </c>
      <c r="I20">
        <f t="shared" si="0"/>
        <v>1651</v>
      </c>
      <c r="J20">
        <f>SUM(B31:B37)</f>
        <v>363</v>
      </c>
      <c r="K20" s="4">
        <f t="shared" si="1"/>
        <v>4.5482093663911849</v>
      </c>
      <c r="L20" s="4">
        <f>B20/B31</f>
        <v>4</v>
      </c>
      <c r="M20" s="4" t="str">
        <f t="shared" si="2"/>
        <v/>
      </c>
      <c r="N20" s="4">
        <f t="shared" si="3"/>
        <v>4.5087719298245617</v>
      </c>
      <c r="O20" s="4" t="str">
        <f t="shared" si="4"/>
        <v/>
      </c>
      <c r="P20" s="4">
        <f>F20/B35</f>
        <v>4.5421686746987948</v>
      </c>
      <c r="Q20" s="4">
        <f>G20/B36</f>
        <v>4.6486486486486482</v>
      </c>
      <c r="R20" s="4">
        <f>H20/B37</f>
        <v>4.6875</v>
      </c>
    </row>
    <row r="21" spans="1:18" x14ac:dyDescent="0.25">
      <c r="A21" s="1" t="s">
        <v>12</v>
      </c>
      <c r="B21">
        <f>'[8]YTD Center Totals'!$B$21+'[3]YTD Center Totals'!$B$21+'[9]YTD Center Totals'!$B$21</f>
        <v>20</v>
      </c>
      <c r="C21">
        <f>'[8]YTD Center Totals'!$C$21+'[3]YTD Center Totals'!$C$21+'[9]YTD Center Totals'!$C$21</f>
        <v>0</v>
      </c>
      <c r="D21">
        <f>'[8]YTD Center Totals'!$D$21+'[3]YTD Center Totals'!$D$21+'[9]YTD Center Totals'!$D$21</f>
        <v>265</v>
      </c>
      <c r="E21">
        <f>'[8]YTD Center Totals'!$E$21+'[3]YTD Center Totals'!$E$21+'[9]YTD Center Totals'!$E$21</f>
        <v>0</v>
      </c>
      <c r="F21">
        <f>'[8]YTD Center Totals'!$F$21+'[3]YTD Center Totals'!$F$21+'[9]YTD Center Totals'!$F$21</f>
        <v>1170</v>
      </c>
      <c r="G21">
        <f>'[8]YTD Center Totals'!$G$21+'[3]YTD Center Totals'!$G$21+'[9]YTD Center Totals'!$G$21</f>
        <v>174</v>
      </c>
      <c r="H21">
        <f>'[8]YTD Center Totals'!$H$21+'[3]YTD Center Totals'!$H$21+'[9]YTD Center Totals'!$H$21</f>
        <v>75</v>
      </c>
      <c r="I21">
        <f t="shared" si="0"/>
        <v>1704</v>
      </c>
      <c r="J21">
        <f>SUM(B31:B37)</f>
        <v>363</v>
      </c>
      <c r="K21" s="4">
        <f t="shared" si="1"/>
        <v>4.6942148760330582</v>
      </c>
      <c r="L21" s="4">
        <f>B21/B31</f>
        <v>5</v>
      </c>
      <c r="M21" s="4" t="str">
        <f t="shared" si="2"/>
        <v/>
      </c>
      <c r="N21" s="4">
        <f t="shared" si="3"/>
        <v>4.6491228070175437</v>
      </c>
      <c r="O21" s="4" t="str">
        <f t="shared" si="4"/>
        <v/>
      </c>
      <c r="P21" s="4">
        <f>F21/B35</f>
        <v>4.6987951807228914</v>
      </c>
      <c r="Q21" s="4">
        <f>G21/B36</f>
        <v>4.7027027027027026</v>
      </c>
      <c r="R21" s="4">
        <f>H21/B37</f>
        <v>4.6875</v>
      </c>
    </row>
    <row r="22" spans="1:18" x14ac:dyDescent="0.25">
      <c r="A22" s="1" t="s">
        <v>13</v>
      </c>
      <c r="B22">
        <f>'[8]YTD Center Totals'!$B$22+'[3]YTD Center Totals'!$B$22+'[9]YTD Center Totals'!$B$22</f>
        <v>18</v>
      </c>
      <c r="C22">
        <f>'[8]YTD Center Totals'!$C$22+'[3]YTD Center Totals'!$C$22+'[9]YTD Center Totals'!$C$22</f>
        <v>0</v>
      </c>
      <c r="D22">
        <f>'[8]YTD Center Totals'!$D$22+'[3]YTD Center Totals'!$D$22+'[9]YTD Center Totals'!$D$22</f>
        <v>261</v>
      </c>
      <c r="E22">
        <f>'[8]YTD Center Totals'!$E$22+'[3]YTD Center Totals'!$E$22+'[9]YTD Center Totals'!$E$22</f>
        <v>0</v>
      </c>
      <c r="F22">
        <f>'[8]YTD Center Totals'!$F$22+'[3]YTD Center Totals'!$F$22+'[9]YTD Center Totals'!$F$22</f>
        <v>1147</v>
      </c>
      <c r="G22">
        <f>'[8]YTD Center Totals'!$G$22+'[3]YTD Center Totals'!$G$22+'[9]YTD Center Totals'!$G$22</f>
        <v>169</v>
      </c>
      <c r="H22">
        <f>'[8]YTD Center Totals'!$H$22+'[3]YTD Center Totals'!$H$22+'[9]YTD Center Totals'!$H$22</f>
        <v>75</v>
      </c>
      <c r="I22">
        <f t="shared" si="0"/>
        <v>1670</v>
      </c>
      <c r="J22">
        <f>SUM(B31:B37)</f>
        <v>363</v>
      </c>
      <c r="K22" s="4">
        <f t="shared" si="1"/>
        <v>4.6005509641873275</v>
      </c>
      <c r="L22" s="4">
        <f>B22/B31</f>
        <v>4.5</v>
      </c>
      <c r="M22" s="4" t="str">
        <f t="shared" si="2"/>
        <v/>
      </c>
      <c r="N22" s="4">
        <f t="shared" si="3"/>
        <v>4.5789473684210522</v>
      </c>
      <c r="O22" s="4" t="str">
        <f t="shared" si="4"/>
        <v/>
      </c>
      <c r="P22" s="4">
        <f>F22/B35</f>
        <v>4.6064257028112454</v>
      </c>
      <c r="Q22" s="4">
        <f>G22/B36</f>
        <v>4.5675675675675675</v>
      </c>
      <c r="R22" s="4">
        <f>H22/B37</f>
        <v>4.6875</v>
      </c>
    </row>
    <row r="23" spans="1:18" x14ac:dyDescent="0.25">
      <c r="A23" s="1" t="s">
        <v>14</v>
      </c>
      <c r="B23">
        <f>'[8]YTD Center Totals'!$B$23+'[3]YTD Center Totals'!$B$23+'[9]YTD Center Totals'!$B$23</f>
        <v>16</v>
      </c>
      <c r="C23">
        <f>'[8]YTD Center Totals'!$C$23+'[3]YTD Center Totals'!$C$23+'[9]YTD Center Totals'!$C$23</f>
        <v>0</v>
      </c>
      <c r="D23">
        <f>'[8]YTD Center Totals'!$D$23+'[3]YTD Center Totals'!$D$23+'[9]YTD Center Totals'!$D$23</f>
        <v>256</v>
      </c>
      <c r="E23">
        <f>'[8]YTD Center Totals'!$E$23+'[3]YTD Center Totals'!$E$23+'[9]YTD Center Totals'!$E$23</f>
        <v>0</v>
      </c>
      <c r="F23">
        <f>'[8]YTD Center Totals'!$F$23+'[3]YTD Center Totals'!$F$23+'[9]YTD Center Totals'!$F$23</f>
        <v>1155</v>
      </c>
      <c r="G23">
        <f>'[8]YTD Center Totals'!$G$23+'[3]YTD Center Totals'!$G$23+'[9]YTD Center Totals'!$G$23</f>
        <v>169</v>
      </c>
      <c r="H23">
        <f>'[8]YTD Center Totals'!$H$23+'[3]YTD Center Totals'!$H$23+'[9]YTD Center Totals'!$H$23</f>
        <v>75</v>
      </c>
      <c r="I23">
        <f t="shared" si="0"/>
        <v>1671</v>
      </c>
      <c r="J23">
        <f>SUM(B31:B37)</f>
        <v>363</v>
      </c>
      <c r="K23" s="4">
        <f t="shared" si="1"/>
        <v>4.6033057851239674</v>
      </c>
      <c r="L23" s="4">
        <f>B23/B31</f>
        <v>4</v>
      </c>
      <c r="M23" s="4" t="str">
        <f t="shared" si="2"/>
        <v/>
      </c>
      <c r="N23" s="4">
        <f t="shared" si="3"/>
        <v>4.4912280701754383</v>
      </c>
      <c r="O23" s="4" t="str">
        <f t="shared" si="4"/>
        <v/>
      </c>
      <c r="P23" s="4">
        <f>F23/B35</f>
        <v>4.6385542168674698</v>
      </c>
      <c r="Q23" s="4">
        <f>G23/B36</f>
        <v>4.5675675675675675</v>
      </c>
      <c r="R23" s="4">
        <f>H23/B37</f>
        <v>4.6875</v>
      </c>
    </row>
    <row r="24" spans="1:18" x14ac:dyDescent="0.25">
      <c r="A24" s="1" t="s">
        <v>15</v>
      </c>
      <c r="B24">
        <f>'[8]YTD Center Totals'!$B$24+'[3]YTD Center Totals'!$B$24+'[9]YTD Center Totals'!$B$24</f>
        <v>19</v>
      </c>
      <c r="C24">
        <f>'[8]YTD Center Totals'!$C$24+'[3]YTD Center Totals'!$C$24+'[9]YTD Center Totals'!$C$24</f>
        <v>0</v>
      </c>
      <c r="D24">
        <f>'[8]YTD Center Totals'!$D$24+'[3]YTD Center Totals'!$D$24+'[9]YTD Center Totals'!$D$24</f>
        <v>249</v>
      </c>
      <c r="E24">
        <f>'[8]YTD Center Totals'!$E$24+'[3]YTD Center Totals'!$E$24+'[9]YTD Center Totals'!$E$24</f>
        <v>0</v>
      </c>
      <c r="F24">
        <f>'[8]YTD Center Totals'!$F$24+'[3]YTD Center Totals'!$F$24+'[9]YTD Center Totals'!$F$24</f>
        <v>1150</v>
      </c>
      <c r="G24">
        <f>'[8]YTD Center Totals'!$G$24+'[3]YTD Center Totals'!$G$24+'[9]YTD Center Totals'!$G$24</f>
        <v>170</v>
      </c>
      <c r="H24">
        <f>'[8]YTD Center Totals'!$H$24+'[3]YTD Center Totals'!$H$24+'[9]YTD Center Totals'!$H$24</f>
        <v>75</v>
      </c>
      <c r="I24">
        <f t="shared" si="0"/>
        <v>1663</v>
      </c>
      <c r="J24">
        <f>SUM(B31:B37)</f>
        <v>363</v>
      </c>
      <c r="K24" s="4">
        <f t="shared" si="1"/>
        <v>4.5812672176308542</v>
      </c>
      <c r="L24" s="4">
        <f>B24/B31</f>
        <v>4.75</v>
      </c>
      <c r="M24" s="4" t="str">
        <f t="shared" si="2"/>
        <v/>
      </c>
      <c r="N24" s="4">
        <f t="shared" si="3"/>
        <v>4.3684210526315788</v>
      </c>
      <c r="O24" s="4" t="str">
        <f t="shared" si="4"/>
        <v/>
      </c>
      <c r="P24" s="4">
        <f>F24/B35</f>
        <v>4.618473895582329</v>
      </c>
      <c r="Q24" s="4">
        <f>G24/B36</f>
        <v>4.5945945945945947</v>
      </c>
      <c r="R24" s="4">
        <f>H24/B37</f>
        <v>4.6875</v>
      </c>
    </row>
    <row r="25" spans="1:18" x14ac:dyDescent="0.25">
      <c r="A25" s="1" t="s">
        <v>16</v>
      </c>
      <c r="B25">
        <f>'[8]YTD Center Totals'!$B$25+'[3]YTD Center Totals'!$B$25+'[9]YTD Center Totals'!$B$25</f>
        <v>18</v>
      </c>
      <c r="C25">
        <f>'[8]YTD Center Totals'!$C$25+'[3]YTD Center Totals'!$C$25+'[9]YTD Center Totals'!$C$25</f>
        <v>0</v>
      </c>
      <c r="D25">
        <f>'[8]YTD Center Totals'!$D$25+'[3]YTD Center Totals'!$D$25+'[9]YTD Center Totals'!$D$25</f>
        <v>252</v>
      </c>
      <c r="E25">
        <f>'[8]YTD Center Totals'!$E$25+'[3]YTD Center Totals'!$E$25+'[9]YTD Center Totals'!$E$25</f>
        <v>0</v>
      </c>
      <c r="F25">
        <f>'[8]YTD Center Totals'!$F$25+'[3]YTD Center Totals'!$F$25+'[9]YTD Center Totals'!$F$25</f>
        <v>1148</v>
      </c>
      <c r="G25">
        <f>'[8]YTD Center Totals'!$G$25+'[3]YTD Center Totals'!$G$25+'[9]YTD Center Totals'!$G$25</f>
        <v>165</v>
      </c>
      <c r="H25">
        <f>'[8]YTD Center Totals'!$H$25+'[3]YTD Center Totals'!$H$25+'[9]YTD Center Totals'!$H$25</f>
        <v>75</v>
      </c>
      <c r="I25">
        <f t="shared" si="0"/>
        <v>1658</v>
      </c>
      <c r="J25">
        <f>SUM(B31:B37)</f>
        <v>363</v>
      </c>
      <c r="K25" s="4">
        <f t="shared" si="1"/>
        <v>4.5674931129476581</v>
      </c>
      <c r="L25" s="4">
        <f>B25/B31</f>
        <v>4.5</v>
      </c>
      <c r="M25" s="4" t="str">
        <f t="shared" si="2"/>
        <v/>
      </c>
      <c r="N25" s="4">
        <f t="shared" si="3"/>
        <v>4.4210526315789478</v>
      </c>
      <c r="O25" s="4" t="str">
        <f t="shared" si="4"/>
        <v/>
      </c>
      <c r="P25" s="4">
        <f>F25/B35</f>
        <v>4.6104417670682727</v>
      </c>
      <c r="Q25" s="4">
        <f>G25/B36</f>
        <v>4.4594594594594597</v>
      </c>
      <c r="R25" s="4">
        <f>H25/B37</f>
        <v>4.6875</v>
      </c>
    </row>
    <row r="26" spans="1:18" x14ac:dyDescent="0.25">
      <c r="A26" s="1" t="s">
        <v>17</v>
      </c>
      <c r="B26">
        <f>'[8]YTD Center Totals'!$B$26+'[3]YTD Center Totals'!$B$26+'[9]YTD Center Totals'!$B$26</f>
        <v>18</v>
      </c>
      <c r="C26">
        <f>'[8]YTD Center Totals'!$C$26+'[3]YTD Center Totals'!$C$26+'[9]YTD Center Totals'!$C$26</f>
        <v>0</v>
      </c>
      <c r="D26">
        <f>'[8]YTD Center Totals'!$D$26+'[3]YTD Center Totals'!$D$26+'[9]YTD Center Totals'!$D$26</f>
        <v>256</v>
      </c>
      <c r="E26">
        <f>'[8]YTD Center Totals'!$E$26+'[3]YTD Center Totals'!$E$26+'[9]YTD Center Totals'!$E$26</f>
        <v>0</v>
      </c>
      <c r="F26">
        <f>'[8]YTD Center Totals'!$F$26+'[3]YTD Center Totals'!$F$26+'[9]YTD Center Totals'!$F$26</f>
        <v>1150</v>
      </c>
      <c r="G26">
        <f>'[8]YTD Center Totals'!$G$26+'[3]YTD Center Totals'!$G$26+'[9]YTD Center Totals'!$G$26</f>
        <v>172</v>
      </c>
      <c r="H26">
        <f>'[8]YTD Center Totals'!$H$26+'[3]YTD Center Totals'!$H$26+'[9]YTD Center Totals'!$H$26</f>
        <v>75</v>
      </c>
      <c r="I26">
        <f t="shared" si="0"/>
        <v>1671</v>
      </c>
      <c r="J26">
        <f>SUM(B31:B37)</f>
        <v>363</v>
      </c>
      <c r="K26" s="4">
        <f t="shared" si="1"/>
        <v>4.6033057851239674</v>
      </c>
      <c r="L26" s="4">
        <f>B26/B31</f>
        <v>4.5</v>
      </c>
      <c r="M26" s="4" t="str">
        <f t="shared" si="2"/>
        <v/>
      </c>
      <c r="N26" s="4">
        <f t="shared" si="3"/>
        <v>4.4912280701754383</v>
      </c>
      <c r="O26" s="4" t="str">
        <f t="shared" si="4"/>
        <v/>
      </c>
      <c r="P26" s="4">
        <f>F26/B35</f>
        <v>4.618473895582329</v>
      </c>
      <c r="Q26" s="4">
        <f>G26/B36</f>
        <v>4.6486486486486482</v>
      </c>
      <c r="R26" s="4">
        <f>H26/B37</f>
        <v>4.6875</v>
      </c>
    </row>
    <row r="27" spans="1:18" x14ac:dyDescent="0.25">
      <c r="A27" s="1"/>
      <c r="L27" s="4"/>
      <c r="P27" s="4"/>
      <c r="Q27" s="4"/>
      <c r="R27" s="4"/>
    </row>
    <row r="28" spans="1:18" x14ac:dyDescent="0.25">
      <c r="A28" s="26" t="s">
        <v>18</v>
      </c>
      <c r="K28" s="4">
        <f>IF(ISERROR(AVERAGE(K8:K26))=TRUE,"",AVERAGE(K8:K26))</f>
        <v>4.5783593510866227</v>
      </c>
      <c r="L28" s="4">
        <f t="shared" ref="L28:R28" si="5">IF(ISERROR(AVERAGE(L8:L26))=TRUE,"",AVERAGE(L8:L26))</f>
        <v>4.5972222222222223</v>
      </c>
      <c r="M28" s="4" t="str">
        <f t="shared" si="5"/>
        <v/>
      </c>
      <c r="N28" s="4">
        <f>IF(ISERROR(AVERAGE(N8:N26))=TRUE,"",AVERAGE(N8:N26))</f>
        <v>4.4941520467836247</v>
      </c>
      <c r="O28" s="4" t="str">
        <f t="shared" si="5"/>
        <v/>
      </c>
      <c r="P28" s="4">
        <f t="shared" si="5"/>
        <v>4.5903614457831328</v>
      </c>
      <c r="Q28" s="4">
        <f t="shared" si="5"/>
        <v>4.5885885885885882</v>
      </c>
      <c r="R28" s="4">
        <f t="shared" si="5"/>
        <v>4.6631944444444446</v>
      </c>
    </row>
    <row r="30" spans="1:18" x14ac:dyDescent="0.25">
      <c r="A30" s="22"/>
    </row>
    <row r="31" spans="1:18" x14ac:dyDescent="0.25">
      <c r="A31" s="23" t="s">
        <v>32</v>
      </c>
      <c r="B31">
        <f>'[8]YTD Center Totals'!$B$31+'[3]YTD Center Totals'!$B$31+'[9]YTD Center Totals'!$B$31</f>
        <v>4</v>
      </c>
    </row>
    <row r="32" spans="1:18" x14ac:dyDescent="0.25">
      <c r="A32" s="23" t="s">
        <v>40</v>
      </c>
      <c r="B32" s="24">
        <f>'[8]YTD Center Totals'!$B$32+'[3]YTD Center Totals'!$B$32+'[9]YTD Center Totals'!$B$32</f>
        <v>0</v>
      </c>
    </row>
    <row r="33" spans="1:2" x14ac:dyDescent="0.25">
      <c r="A33" s="5" t="s">
        <v>41</v>
      </c>
      <c r="B33" s="24">
        <f>'[8]YTD Center Totals'!$B$33+'[3]YTD Center Totals'!$B$33+'[9]YTD Center Totals'!$B$33</f>
        <v>57</v>
      </c>
    </row>
    <row r="34" spans="1:2" x14ac:dyDescent="0.25">
      <c r="A34" s="5" t="s">
        <v>42</v>
      </c>
      <c r="B34" s="24">
        <f>'[8]YTD Center Totals'!$B$34+'[3]YTD Center Totals'!$B$34+'[9]YTD Center Totals'!$B$34</f>
        <v>0</v>
      </c>
    </row>
    <row r="35" spans="1:2" x14ac:dyDescent="0.25">
      <c r="A35" s="5" t="s">
        <v>43</v>
      </c>
      <c r="B35" s="24">
        <f>'[8]YTD Center Totals'!$B$35+'[3]YTD Center Totals'!$B$35+'[9]YTD Center Totals'!$B$35</f>
        <v>249</v>
      </c>
    </row>
    <row r="36" spans="1:2" x14ac:dyDescent="0.25">
      <c r="A36" s="5" t="s">
        <v>44</v>
      </c>
      <c r="B36" s="24">
        <f>'[8]YTD Center Totals'!$B$36+'[3]YTD Center Totals'!$B$36+'[9]YTD Center Totals'!$B$36</f>
        <v>37</v>
      </c>
    </row>
    <row r="37" spans="1:2" x14ac:dyDescent="0.25">
      <c r="A37" s="5" t="s">
        <v>37</v>
      </c>
      <c r="B37" s="24">
        <f>'[8]YTD Center Totals'!$B$37+'[3]YTD Center Totals'!$B$37+'[9]YTD Center Totals'!$B$37</f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4" workbookViewId="0">
      <selection activeCell="S28" sqref="S28"/>
    </sheetView>
  </sheetViews>
  <sheetFormatPr defaultRowHeight="15" x14ac:dyDescent="0.25"/>
  <cols>
    <col min="1" max="1" width="52.140625" customWidth="1"/>
  </cols>
  <sheetData>
    <row r="1" spans="1:18" x14ac:dyDescent="0.25">
      <c r="A1" s="6" t="s">
        <v>47</v>
      </c>
    </row>
    <row r="2" spans="1:18" x14ac:dyDescent="0.25">
      <c r="A2" t="s">
        <v>51</v>
      </c>
    </row>
    <row r="3" spans="1:18" x14ac:dyDescent="0.25">
      <c r="A3" s="7"/>
      <c r="B3" s="8"/>
      <c r="C3" s="8"/>
      <c r="D3" s="8"/>
      <c r="E3" s="8" t="s">
        <v>20</v>
      </c>
      <c r="F3" s="8" t="s">
        <v>21</v>
      </c>
      <c r="G3" s="8" t="s">
        <v>22</v>
      </c>
      <c r="H3" s="8"/>
      <c r="I3" s="9"/>
      <c r="J3" s="10"/>
      <c r="K3" s="11"/>
      <c r="L3" s="12"/>
      <c r="M3" s="13"/>
      <c r="N3" s="13"/>
      <c r="O3" s="13" t="s">
        <v>20</v>
      </c>
      <c r="P3" s="13" t="s">
        <v>21</v>
      </c>
      <c r="Q3" s="13" t="s">
        <v>22</v>
      </c>
      <c r="R3" s="13"/>
    </row>
    <row r="4" spans="1:18" x14ac:dyDescent="0.25">
      <c r="A4" s="1"/>
      <c r="B4" s="14"/>
      <c r="C4" s="14"/>
      <c r="D4" s="14" t="s">
        <v>23</v>
      </c>
      <c r="E4" s="14" t="s">
        <v>24</v>
      </c>
      <c r="F4" s="14" t="s">
        <v>25</v>
      </c>
      <c r="G4" s="14" t="s">
        <v>26</v>
      </c>
      <c r="H4" s="14"/>
      <c r="I4" s="15"/>
      <c r="J4" s="16"/>
      <c r="K4" s="17"/>
      <c r="L4" s="12"/>
      <c r="M4" s="18"/>
      <c r="N4" s="18" t="s">
        <v>23</v>
      </c>
      <c r="O4" s="18" t="s">
        <v>24</v>
      </c>
      <c r="P4" s="18" t="s">
        <v>25</v>
      </c>
      <c r="Q4" s="18" t="s">
        <v>26</v>
      </c>
      <c r="R4" s="18"/>
    </row>
    <row r="5" spans="1:18" x14ac:dyDescent="0.25">
      <c r="A5" s="1"/>
      <c r="B5" s="14"/>
      <c r="C5" s="14" t="s">
        <v>27</v>
      </c>
      <c r="D5" s="14" t="s">
        <v>28</v>
      </c>
      <c r="E5" s="14" t="s">
        <v>29</v>
      </c>
      <c r="F5" s="14" t="s">
        <v>22</v>
      </c>
      <c r="G5" s="14" t="s">
        <v>30</v>
      </c>
      <c r="H5" s="14"/>
      <c r="I5" s="15" t="s">
        <v>19</v>
      </c>
      <c r="J5" s="16" t="s">
        <v>31</v>
      </c>
      <c r="K5" s="17"/>
      <c r="L5" s="12"/>
      <c r="M5" s="18" t="s">
        <v>27</v>
      </c>
      <c r="N5" s="18" t="s">
        <v>28</v>
      </c>
      <c r="O5" s="18" t="s">
        <v>29</v>
      </c>
      <c r="P5" s="18" t="s">
        <v>22</v>
      </c>
      <c r="Q5" s="18" t="s">
        <v>30</v>
      </c>
      <c r="R5" s="18"/>
    </row>
    <row r="6" spans="1:18" x14ac:dyDescent="0.25">
      <c r="A6" s="1"/>
      <c r="B6" s="19" t="s">
        <v>32</v>
      </c>
      <c r="C6" s="19" t="s">
        <v>33</v>
      </c>
      <c r="D6" s="19" t="s">
        <v>20</v>
      </c>
      <c r="E6" s="19" t="s">
        <v>34</v>
      </c>
      <c r="F6" s="19" t="s">
        <v>35</v>
      </c>
      <c r="G6" s="19" t="s">
        <v>36</v>
      </c>
      <c r="H6" s="19" t="s">
        <v>37</v>
      </c>
      <c r="I6" s="20" t="s">
        <v>38</v>
      </c>
      <c r="J6" s="21" t="s">
        <v>39</v>
      </c>
      <c r="K6" s="20" t="s">
        <v>19</v>
      </c>
      <c r="L6" s="12" t="s">
        <v>32</v>
      </c>
      <c r="M6" s="18" t="s">
        <v>33</v>
      </c>
      <c r="N6" s="18" t="s">
        <v>20</v>
      </c>
      <c r="O6" s="18" t="s">
        <v>34</v>
      </c>
      <c r="P6" s="18" t="s">
        <v>35</v>
      </c>
      <c r="Q6" s="18" t="s">
        <v>36</v>
      </c>
      <c r="R6" s="18" t="s">
        <v>37</v>
      </c>
    </row>
    <row r="7" spans="1:18" x14ac:dyDescent="0.25">
      <c r="A7" s="23"/>
    </row>
    <row r="8" spans="1:18" x14ac:dyDescent="0.25">
      <c r="A8" s="1" t="s">
        <v>100</v>
      </c>
      <c r="B8">
        <f>'[10]YTD Center Totals'!B8+'[11]YTD Center Totals'!B8+'[12]YTD Center Totals'!B8</f>
        <v>0</v>
      </c>
      <c r="C8">
        <f>'[10]YTD Center Totals'!C8+'[11]YTD Center Totals'!C8+'[12]YTD Center Totals'!C8</f>
        <v>0</v>
      </c>
      <c r="D8">
        <f>'[10]YTD Center Totals'!D8+'[11]YTD Center Totals'!D8+'[12]YTD Center Totals'!D8</f>
        <v>5</v>
      </c>
      <c r="E8">
        <f>'[10]YTD Center Totals'!E8+'[11]YTD Center Totals'!E8+'[12]YTD Center Totals'!E8</f>
        <v>0</v>
      </c>
      <c r="F8">
        <f>'[10]YTD Center Totals'!F8+'[11]YTD Center Totals'!F8+'[12]YTD Center Totals'!F8</f>
        <v>30</v>
      </c>
      <c r="G8">
        <f>'[10]YTD Center Totals'!G8+'[11]YTD Center Totals'!G8+'[12]YTD Center Totals'!G8</f>
        <v>0</v>
      </c>
      <c r="H8">
        <f>'[10]YTD Center Totals'!H8+'[11]YTD Center Totals'!H8+'[12]YTD Center Totals'!H8</f>
        <v>0</v>
      </c>
      <c r="I8">
        <f>SUM(B8:H8)</f>
        <v>35</v>
      </c>
      <c r="J8" s="24">
        <f>'[10]YTD Center Totals'!$J$8+'[11]YTD Center Totals'!$J$8+'[12]YTD Center Totals'!$J$8</f>
        <v>7</v>
      </c>
      <c r="K8" s="4">
        <f>I8/J8</f>
        <v>5</v>
      </c>
      <c r="L8" s="4" t="str">
        <f>IF(D31=0,"",B8/$D$31)</f>
        <v/>
      </c>
      <c r="M8" s="4" t="str">
        <f>IF($D$32=0,"",D8/$D$32)</f>
        <v/>
      </c>
      <c r="N8" s="4">
        <f>IF($D$33=0,"",D8/$D$33)</f>
        <v>5</v>
      </c>
      <c r="O8" s="4" t="str">
        <f>IF(D34=0,"",E8/D34)</f>
        <v/>
      </c>
      <c r="P8" s="4">
        <f>IF($D$35=0,"",F8/$D$35)</f>
        <v>5</v>
      </c>
      <c r="Q8" s="4" t="str">
        <f>IF($D$36=0,"",G8/$D$36)</f>
        <v/>
      </c>
      <c r="R8" s="4" t="str">
        <f>IF($D$37=0,"",H8/$D$37)</f>
        <v/>
      </c>
    </row>
    <row r="9" spans="1:18" x14ac:dyDescent="0.25">
      <c r="A9" s="1" t="s">
        <v>0</v>
      </c>
      <c r="B9">
        <f>'[10]YTD Center Totals'!$B$9+'[11]YTD Center Totals'!$B$9+'[12]YTD Center Totals'!$B$9</f>
        <v>39</v>
      </c>
      <c r="C9">
        <f>'[10]YTD Center Totals'!$C$9+'[11]YTD Center Totals'!$C$9+'[12]YTD Center Totals'!$C$9</f>
        <v>10</v>
      </c>
      <c r="D9">
        <f>'[10]YTD Center Totals'!$D$9+'[11]YTD Center Totals'!$D$9+'[12]YTD Center Totals'!$D$9</f>
        <v>248</v>
      </c>
      <c r="E9">
        <f>'[10]YTD Center Totals'!$E$9+'[11]YTD Center Totals'!$E$9+'[12]YTD Center Totals'!$E$9</f>
        <v>10</v>
      </c>
      <c r="F9">
        <f>'[10]YTD Center Totals'!$F$9+'[11]YTD Center Totals'!$F$9+'[12]YTD Center Totals'!$F$9</f>
        <v>1170</v>
      </c>
      <c r="G9">
        <f>'[10]YTD Center Totals'!$G$9+'[11]YTD Center Totals'!$G$9+'[12]YTD Center Totals'!$G$9</f>
        <v>139</v>
      </c>
      <c r="H9">
        <f>'[10]YTD Center Totals'!$H$9+'[11]YTD Center Totals'!$H$9+'[12]YTD Center Totals'!$H$9</f>
        <v>68</v>
      </c>
      <c r="I9">
        <f>SUM(B9:H9)</f>
        <v>1684</v>
      </c>
      <c r="J9">
        <f>SUM(B31:B37)</f>
        <v>359</v>
      </c>
      <c r="K9" s="4">
        <f>I9/J9</f>
        <v>4.6908077994428972</v>
      </c>
      <c r="L9" s="4">
        <f>B9/$B$31</f>
        <v>4.875</v>
      </c>
      <c r="M9" s="4">
        <f>C9/$B$32</f>
        <v>5</v>
      </c>
      <c r="N9" s="4">
        <f>D9/$B$33</f>
        <v>4.4285714285714288</v>
      </c>
      <c r="O9" s="4">
        <f>E9/$B$34</f>
        <v>5</v>
      </c>
      <c r="P9" s="4">
        <f>F9/$B$35</f>
        <v>4.7560975609756095</v>
      </c>
      <c r="Q9" s="4">
        <f>G9/$B$36</f>
        <v>4.4838709677419351</v>
      </c>
      <c r="R9" s="4">
        <f>H9/$B$37</f>
        <v>4.8571428571428568</v>
      </c>
    </row>
    <row r="10" spans="1:18" x14ac:dyDescent="0.25">
      <c r="A10" s="1" t="s">
        <v>1</v>
      </c>
      <c r="B10">
        <f>'[10]YTD Center Totals'!$B$10+'[11]YTD Center Totals'!$B$10+'[12]YTD Center Totals'!$B$10</f>
        <v>39</v>
      </c>
      <c r="C10">
        <f>'[10]YTD Center Totals'!$C$10+'[11]YTD Center Totals'!$C$10+'[12]YTD Center Totals'!$C$10</f>
        <v>10</v>
      </c>
      <c r="D10">
        <f>'[10]YTD Center Totals'!$D$10+'[11]YTD Center Totals'!$D$10+'[12]YTD Center Totals'!$D$10</f>
        <v>262</v>
      </c>
      <c r="E10">
        <f>'[10]YTD Center Totals'!$E$10+'[11]YTD Center Totals'!$E$10+'[12]YTD Center Totals'!$E$10</f>
        <v>10</v>
      </c>
      <c r="F10">
        <f>'[10]YTD Center Totals'!$F$10+'[11]YTD Center Totals'!$F$10+'[12]YTD Center Totals'!$F$10</f>
        <v>1174</v>
      </c>
      <c r="G10">
        <f>'[10]YTD Center Totals'!$G$10+'[11]YTD Center Totals'!$G$10+'[12]YTD Center Totals'!$G$10</f>
        <v>149</v>
      </c>
      <c r="H10">
        <f>'[10]YTD Center Totals'!$H$10+'[11]YTD Center Totals'!$H$10+'[12]YTD Center Totals'!$H$10</f>
        <v>68</v>
      </c>
      <c r="I10">
        <f t="shared" ref="I10:I26" si="0">SUM(B10:H10)</f>
        <v>1712</v>
      </c>
      <c r="J10">
        <f>SUM(B31:B37)</f>
        <v>359</v>
      </c>
      <c r="K10" s="4">
        <f t="shared" ref="K10:K26" si="1">I10/J10</f>
        <v>4.7688022284122562</v>
      </c>
      <c r="L10" s="4">
        <f>B10/B31</f>
        <v>4.875</v>
      </c>
      <c r="M10" s="4">
        <f t="shared" ref="M10:M26" si="2">C10/$B$32</f>
        <v>5</v>
      </c>
      <c r="N10" s="4">
        <f>D10/B33</f>
        <v>4.6785714285714288</v>
      </c>
      <c r="O10" s="4">
        <f t="shared" ref="O10:O26" si="3">E10/$B$34</f>
        <v>5</v>
      </c>
      <c r="P10" s="4">
        <f t="shared" ref="P10:P26" si="4">F10/$B$35</f>
        <v>4.7723577235772359</v>
      </c>
      <c r="Q10" s="4">
        <f>G10/B36</f>
        <v>4.806451612903226</v>
      </c>
      <c r="R10" s="4">
        <f>H10/B37</f>
        <v>4.8571428571428568</v>
      </c>
    </row>
    <row r="11" spans="1:18" x14ac:dyDescent="0.25">
      <c r="A11" s="1" t="s">
        <v>2</v>
      </c>
      <c r="B11">
        <f>'[10]YTD Center Totals'!$B$11+'[11]YTD Center Totals'!$B$11+'[12]YTD Center Totals'!$B$11</f>
        <v>39</v>
      </c>
      <c r="C11">
        <f>'[10]YTD Center Totals'!$C$11+'[11]YTD Center Totals'!$C$11+'[12]YTD Center Totals'!$C$11</f>
        <v>10</v>
      </c>
      <c r="D11">
        <f>'[10]YTD Center Totals'!$D$11+'[11]YTD Center Totals'!$D$11+'[12]YTD Center Totals'!$D$11</f>
        <v>264</v>
      </c>
      <c r="E11">
        <f>'[10]YTD Center Totals'!$E$11+'[11]YTD Center Totals'!$E$11+'[12]YTD Center Totals'!$E$11</f>
        <v>10</v>
      </c>
      <c r="F11">
        <f>'[10]YTD Center Totals'!$F$11+'[11]YTD Center Totals'!$F$11+'[12]YTD Center Totals'!$F$11</f>
        <v>1191</v>
      </c>
      <c r="G11">
        <f>'[10]YTD Center Totals'!$G$11+'[11]YTD Center Totals'!$G$11+'[12]YTD Center Totals'!$G$11</f>
        <v>147</v>
      </c>
      <c r="H11">
        <f>'[10]YTD Center Totals'!$H$11+'[11]YTD Center Totals'!$H$11+'[12]YTD Center Totals'!$H$11</f>
        <v>68</v>
      </c>
      <c r="I11">
        <f t="shared" si="0"/>
        <v>1729</v>
      </c>
      <c r="J11">
        <f>SUM(B31:B37)</f>
        <v>359</v>
      </c>
      <c r="K11" s="4">
        <f t="shared" si="1"/>
        <v>4.8161559888579388</v>
      </c>
      <c r="L11" s="4">
        <f>B11/B31</f>
        <v>4.875</v>
      </c>
      <c r="M11" s="4">
        <f t="shared" si="2"/>
        <v>5</v>
      </c>
      <c r="N11" s="4">
        <f>D11/B33</f>
        <v>4.7142857142857144</v>
      </c>
      <c r="O11" s="4">
        <f t="shared" si="3"/>
        <v>5</v>
      </c>
      <c r="P11" s="4">
        <f t="shared" si="4"/>
        <v>4.8414634146341466</v>
      </c>
      <c r="Q11" s="4">
        <f>G11/B36</f>
        <v>4.741935483870968</v>
      </c>
      <c r="R11" s="4">
        <f>H11/B37</f>
        <v>4.8571428571428568</v>
      </c>
    </row>
    <row r="12" spans="1:18" x14ac:dyDescent="0.25">
      <c r="A12" s="1" t="s">
        <v>3</v>
      </c>
      <c r="B12">
        <f>'[10]YTD Center Totals'!$B$12+'[11]YTD Center Totals'!$B$12+'[12]YTD Center Totals'!$B$12</f>
        <v>39</v>
      </c>
      <c r="C12">
        <f>'[10]YTD Center Totals'!$C$12+'[11]YTD Center Totals'!$C$12+'[12]YTD Center Totals'!$C$12</f>
        <v>10</v>
      </c>
      <c r="D12">
        <f>'[10]YTD Center Totals'!$D$12+'[11]YTD Center Totals'!$D$12+'[12]YTD Center Totals'!$D$12</f>
        <v>237</v>
      </c>
      <c r="E12">
        <f>'[10]YTD Center Totals'!$E$12+'[11]YTD Center Totals'!$E$12+'[12]YTD Center Totals'!$E$12</f>
        <v>7</v>
      </c>
      <c r="F12">
        <f>'[10]YTD Center Totals'!$F$12+'[11]YTD Center Totals'!$F$12+'[12]YTD Center Totals'!$F$12</f>
        <v>1066</v>
      </c>
      <c r="G12">
        <f>'[10]YTD Center Totals'!$G$12+'[11]YTD Center Totals'!$G$12+'[12]YTD Center Totals'!$G$12</f>
        <v>141</v>
      </c>
      <c r="H12">
        <f>'[10]YTD Center Totals'!$H$12+'[11]YTD Center Totals'!$H$12+'[12]YTD Center Totals'!$H$12</f>
        <v>67</v>
      </c>
      <c r="I12">
        <f t="shared" si="0"/>
        <v>1567</v>
      </c>
      <c r="J12">
        <f>SUM(B31:B37)</f>
        <v>359</v>
      </c>
      <c r="K12" s="4">
        <f t="shared" si="1"/>
        <v>4.3649025069637881</v>
      </c>
      <c r="L12" s="4">
        <f>B12/B31</f>
        <v>4.875</v>
      </c>
      <c r="M12" s="4">
        <f t="shared" si="2"/>
        <v>5</v>
      </c>
      <c r="N12" s="4">
        <f>D12/B33</f>
        <v>4.2321428571428568</v>
      </c>
      <c r="O12" s="4">
        <f t="shared" si="3"/>
        <v>3.5</v>
      </c>
      <c r="P12" s="4">
        <f t="shared" si="4"/>
        <v>4.333333333333333</v>
      </c>
      <c r="Q12" s="4">
        <f>G12/B36</f>
        <v>4.5483870967741939</v>
      </c>
      <c r="R12" s="4">
        <f>H12/B37</f>
        <v>4.7857142857142856</v>
      </c>
    </row>
    <row r="13" spans="1:18" x14ac:dyDescent="0.25">
      <c r="A13" s="1" t="s">
        <v>4</v>
      </c>
      <c r="B13">
        <f>'[10]YTD Center Totals'!$B$13+'[11]YTD Center Totals'!$B$13+'[12]YTD Center Totals'!$B$13</f>
        <v>39</v>
      </c>
      <c r="C13">
        <f>'[10]YTD Center Totals'!$C$13+'[11]YTD Center Totals'!$C$13+'[12]YTD Center Totals'!$C$13</f>
        <v>10</v>
      </c>
      <c r="D13">
        <f>'[10]YTD Center Totals'!$D$13+'[11]YTD Center Totals'!$D$13+'[12]YTD Center Totals'!$D$13</f>
        <v>256</v>
      </c>
      <c r="E13">
        <f>'[10]YTD Center Totals'!$E$13+'[11]YTD Center Totals'!$E$13+'[12]YTD Center Totals'!$E$13</f>
        <v>9</v>
      </c>
      <c r="F13">
        <f>'[10]YTD Center Totals'!$F$13+'[11]YTD Center Totals'!$F$13+'[12]YTD Center Totals'!$F$13</f>
        <v>1178</v>
      </c>
      <c r="G13">
        <f>'[10]YTD Center Totals'!$G$13+'[11]YTD Center Totals'!$G$13+'[12]YTD Center Totals'!$G$13</f>
        <v>149</v>
      </c>
      <c r="H13">
        <f>'[10]YTD Center Totals'!$H$13+'[11]YTD Center Totals'!$H$13+'[12]YTD Center Totals'!$H$13</f>
        <v>67</v>
      </c>
      <c r="I13">
        <f t="shared" si="0"/>
        <v>1708</v>
      </c>
      <c r="J13">
        <f>SUM(B31:B37)</f>
        <v>359</v>
      </c>
      <c r="K13" s="4">
        <f t="shared" si="1"/>
        <v>4.7576601671309193</v>
      </c>
      <c r="L13" s="4">
        <f>B13/B31</f>
        <v>4.875</v>
      </c>
      <c r="M13" s="4">
        <f t="shared" si="2"/>
        <v>5</v>
      </c>
      <c r="N13" s="4">
        <f>D13/B33</f>
        <v>4.5714285714285712</v>
      </c>
      <c r="O13" s="4">
        <f t="shared" si="3"/>
        <v>4.5</v>
      </c>
      <c r="P13" s="4">
        <f t="shared" si="4"/>
        <v>4.7886178861788622</v>
      </c>
      <c r="Q13" s="4">
        <f>G13/B36</f>
        <v>4.806451612903226</v>
      </c>
      <c r="R13" s="4">
        <f>H13/B37</f>
        <v>4.7857142857142856</v>
      </c>
    </row>
    <row r="14" spans="1:18" x14ac:dyDescent="0.25">
      <c r="A14" s="1" t="s">
        <v>5</v>
      </c>
      <c r="B14">
        <f>'[10]YTD Center Totals'!$B$14+'[11]YTD Center Totals'!$B$14+'[12]YTD Center Totals'!$B$14</f>
        <v>39</v>
      </c>
      <c r="C14">
        <f>'[10]YTD Center Totals'!$C$14+'[11]YTD Center Totals'!$C$14+'[12]YTD Center Totals'!$C$14</f>
        <v>10</v>
      </c>
      <c r="D14">
        <f>'[10]YTD Center Totals'!$D$14+'[11]YTD Center Totals'!$D$14+'[12]YTD Center Totals'!$D$14</f>
        <v>269</v>
      </c>
      <c r="E14">
        <f>'[10]YTD Center Totals'!$E$14+'[11]YTD Center Totals'!$E$14+'[12]YTD Center Totals'!$E$14</f>
        <v>10</v>
      </c>
      <c r="F14">
        <f>'[10]YTD Center Totals'!$F$14+'[11]YTD Center Totals'!$F$14+'[12]YTD Center Totals'!$F$14</f>
        <v>1198</v>
      </c>
      <c r="G14">
        <f>'[10]YTD Center Totals'!$G$14+'[11]YTD Center Totals'!$G$14+'[12]YTD Center Totals'!$G$14</f>
        <v>149</v>
      </c>
      <c r="H14">
        <f>'[10]YTD Center Totals'!$H$14+'[11]YTD Center Totals'!$H$14+'[12]YTD Center Totals'!$H$14</f>
        <v>67</v>
      </c>
      <c r="I14">
        <f t="shared" si="0"/>
        <v>1742</v>
      </c>
      <c r="J14">
        <f>SUM(B31:B37)</f>
        <v>359</v>
      </c>
      <c r="K14" s="4">
        <f t="shared" si="1"/>
        <v>4.8523676880222837</v>
      </c>
      <c r="L14" s="4">
        <f>B14/B31</f>
        <v>4.875</v>
      </c>
      <c r="M14" s="4">
        <f t="shared" si="2"/>
        <v>5</v>
      </c>
      <c r="N14" s="4">
        <f>D14/B33</f>
        <v>4.8035714285714288</v>
      </c>
      <c r="O14" s="4">
        <f t="shared" si="3"/>
        <v>5</v>
      </c>
      <c r="P14" s="4">
        <f t="shared" si="4"/>
        <v>4.8699186991869921</v>
      </c>
      <c r="Q14" s="4">
        <f>G14/B36</f>
        <v>4.806451612903226</v>
      </c>
      <c r="R14" s="4">
        <f>H14/B37</f>
        <v>4.7857142857142856</v>
      </c>
    </row>
    <row r="15" spans="1:18" x14ac:dyDescent="0.25">
      <c r="A15" s="1" t="s">
        <v>6</v>
      </c>
      <c r="B15">
        <f>'[10]YTD Center Totals'!$B$15+'[11]YTD Center Totals'!$B$15+'[12]YTD Center Totals'!$B$15</f>
        <v>39</v>
      </c>
      <c r="C15">
        <f>'[10]YTD Center Totals'!$C$15+'[11]YTD Center Totals'!$C$15+'[12]YTD Center Totals'!$C$15</f>
        <v>10</v>
      </c>
      <c r="D15">
        <f>'[10]YTD Center Totals'!$D$15+'[11]YTD Center Totals'!$D$15+'[12]YTD Center Totals'!$D$15</f>
        <v>264</v>
      </c>
      <c r="E15">
        <f>'[10]YTD Center Totals'!$E$15+'[11]YTD Center Totals'!$E$15+'[12]YTD Center Totals'!$E$15</f>
        <v>9</v>
      </c>
      <c r="F15">
        <f>'[10]YTD Center Totals'!$F$15+'[11]YTD Center Totals'!$F$15+'[12]YTD Center Totals'!$F$15</f>
        <v>1190</v>
      </c>
      <c r="G15">
        <f>'[10]YTD Center Totals'!$G$15+'[11]YTD Center Totals'!$G$15+'[12]YTD Center Totals'!$G$15</f>
        <v>150</v>
      </c>
      <c r="H15">
        <f>'[10]YTD Center Totals'!$H$15+'[11]YTD Center Totals'!$H$15+'[12]YTD Center Totals'!$H$15</f>
        <v>67</v>
      </c>
      <c r="I15">
        <f t="shared" si="0"/>
        <v>1729</v>
      </c>
      <c r="J15">
        <f>SUM(B31:B37)</f>
        <v>359</v>
      </c>
      <c r="K15" s="4">
        <f t="shared" si="1"/>
        <v>4.8161559888579388</v>
      </c>
      <c r="L15" s="4">
        <f>B15/B31</f>
        <v>4.875</v>
      </c>
      <c r="M15" s="4">
        <f t="shared" si="2"/>
        <v>5</v>
      </c>
      <c r="N15" s="4">
        <f>D15/B33</f>
        <v>4.7142857142857144</v>
      </c>
      <c r="O15" s="4">
        <f t="shared" si="3"/>
        <v>4.5</v>
      </c>
      <c r="P15" s="4">
        <f t="shared" si="4"/>
        <v>4.8373983739837394</v>
      </c>
      <c r="Q15" s="4">
        <f>G15/B36</f>
        <v>4.838709677419355</v>
      </c>
      <c r="R15" s="4">
        <f>H15/B37</f>
        <v>4.7857142857142856</v>
      </c>
    </row>
    <row r="16" spans="1:18" x14ac:dyDescent="0.25">
      <c r="A16" s="1" t="s">
        <v>7</v>
      </c>
      <c r="B16">
        <f>'[10]YTD Center Totals'!$B$16+'[11]YTD Center Totals'!$B$16+'[12]YTD Center Totals'!$B$16</f>
        <v>39</v>
      </c>
      <c r="C16">
        <f>'[10]YTD Center Totals'!$C$16+'[11]YTD Center Totals'!$C$16+'[12]YTD Center Totals'!$C$16</f>
        <v>10</v>
      </c>
      <c r="D16">
        <f>'[10]YTD Center Totals'!$D$16+'[11]YTD Center Totals'!$D$16+'[12]YTD Center Totals'!$D$16</f>
        <v>265</v>
      </c>
      <c r="E16">
        <f>'[10]YTD Center Totals'!$E$16+'[11]YTD Center Totals'!$E$16+'[12]YTD Center Totals'!$E$16</f>
        <v>10</v>
      </c>
      <c r="F16">
        <f>'[10]YTD Center Totals'!$F$16+'[11]YTD Center Totals'!$F$16+'[12]YTD Center Totals'!$F$16</f>
        <v>1199</v>
      </c>
      <c r="G16">
        <f>'[10]YTD Center Totals'!$G$16+'[11]YTD Center Totals'!$G$16+'[12]YTD Center Totals'!$G$16</f>
        <v>150</v>
      </c>
      <c r="H16">
        <f>'[10]YTD Center Totals'!$H$16+'[11]YTD Center Totals'!$H$16+'[12]YTD Center Totals'!$H$16</f>
        <v>67</v>
      </c>
      <c r="I16">
        <f t="shared" si="0"/>
        <v>1740</v>
      </c>
      <c r="J16">
        <f>SUM(B31:B37)</f>
        <v>359</v>
      </c>
      <c r="K16" s="4">
        <f t="shared" si="1"/>
        <v>4.8467966573816152</v>
      </c>
      <c r="L16" s="4">
        <f>B16/B31</f>
        <v>4.875</v>
      </c>
      <c r="M16" s="4">
        <f t="shared" si="2"/>
        <v>5</v>
      </c>
      <c r="N16" s="4">
        <f>D16/B33</f>
        <v>4.7321428571428568</v>
      </c>
      <c r="O16" s="4">
        <f t="shared" si="3"/>
        <v>5</v>
      </c>
      <c r="P16" s="4">
        <f t="shared" si="4"/>
        <v>4.8739837398373984</v>
      </c>
      <c r="Q16" s="4">
        <f>G16/B36</f>
        <v>4.838709677419355</v>
      </c>
      <c r="R16" s="4">
        <f>H16/B37</f>
        <v>4.7857142857142856</v>
      </c>
    </row>
    <row r="17" spans="1:18" x14ac:dyDescent="0.25">
      <c r="A17" s="1" t="s">
        <v>8</v>
      </c>
      <c r="B17">
        <f>'[10]YTD Center Totals'!$B$17+'[11]YTD Center Totals'!$B$17+'[12]YTD Center Totals'!$B$17</f>
        <v>39</v>
      </c>
      <c r="C17">
        <f>'[10]YTD Center Totals'!$C$17+'[11]YTD Center Totals'!$C$17+'[12]YTD Center Totals'!$C$17</f>
        <v>10</v>
      </c>
      <c r="D17">
        <f>'[10]YTD Center Totals'!$D$17+'[11]YTD Center Totals'!$D$17+'[12]YTD Center Totals'!$D$17</f>
        <v>266</v>
      </c>
      <c r="E17">
        <f>'[10]YTD Center Totals'!$E$17+'[11]YTD Center Totals'!$E$17+'[12]YTD Center Totals'!$E$17</f>
        <v>10</v>
      </c>
      <c r="F17">
        <f>'[10]YTD Center Totals'!$F$17+'[11]YTD Center Totals'!$F$17+'[12]YTD Center Totals'!$F$17</f>
        <v>1197</v>
      </c>
      <c r="G17">
        <f>'[10]YTD Center Totals'!$G$17+'[11]YTD Center Totals'!$G$17+'[12]YTD Center Totals'!$G$17</f>
        <v>149</v>
      </c>
      <c r="H17">
        <f>'[10]YTD Center Totals'!$H$17+'[11]YTD Center Totals'!$H$17+'[12]YTD Center Totals'!$H$17</f>
        <v>67</v>
      </c>
      <c r="I17">
        <f t="shared" si="0"/>
        <v>1738</v>
      </c>
      <c r="J17">
        <f>SUM(B31:B37)</f>
        <v>359</v>
      </c>
      <c r="K17" s="4">
        <f t="shared" si="1"/>
        <v>4.8412256267409468</v>
      </c>
      <c r="L17" s="4">
        <f>B17/B31</f>
        <v>4.875</v>
      </c>
      <c r="M17" s="4">
        <f t="shared" si="2"/>
        <v>5</v>
      </c>
      <c r="N17" s="4">
        <f>D17/B33</f>
        <v>4.75</v>
      </c>
      <c r="O17" s="4">
        <f t="shared" si="3"/>
        <v>5</v>
      </c>
      <c r="P17" s="4">
        <f t="shared" si="4"/>
        <v>4.8658536585365857</v>
      </c>
      <c r="Q17" s="4">
        <f>G17/B36</f>
        <v>4.806451612903226</v>
      </c>
      <c r="R17" s="4">
        <f>H17/B37</f>
        <v>4.7857142857142856</v>
      </c>
    </row>
    <row r="18" spans="1:18" x14ac:dyDescent="0.25">
      <c r="A18" s="2" t="s">
        <v>9</v>
      </c>
      <c r="B18">
        <f>'[10]YTD Center Totals'!$B$18+'[11]YTD Center Totals'!$B$18+'[12]YTD Center Totals'!$B$18</f>
        <v>39</v>
      </c>
      <c r="C18">
        <f>'[10]YTD Center Totals'!$C$18+'[11]YTD Center Totals'!$C$18+'[12]YTD Center Totals'!$C$18</f>
        <v>10</v>
      </c>
      <c r="D18">
        <f>'[10]YTD Center Totals'!$D$18+'[11]YTD Center Totals'!$D$18+'[12]YTD Center Totals'!$D$18</f>
        <v>267</v>
      </c>
      <c r="E18">
        <f>'[10]YTD Center Totals'!$E$18+'[11]YTD Center Totals'!$E$18+'[12]YTD Center Totals'!$E$18</f>
        <v>10</v>
      </c>
      <c r="F18">
        <f>'[10]YTD Center Totals'!$F$18+'[11]YTD Center Totals'!$F$18+'[12]YTD Center Totals'!$F$18</f>
        <v>1186</v>
      </c>
      <c r="G18">
        <f>'[10]YTD Center Totals'!$G$18+'[11]YTD Center Totals'!$G$18+'[12]YTD Center Totals'!$G$18</f>
        <v>150</v>
      </c>
      <c r="H18">
        <f>'[10]YTD Center Totals'!$H$18+'[11]YTD Center Totals'!$H$18+'[12]YTD Center Totals'!$H$18</f>
        <v>67</v>
      </c>
      <c r="I18">
        <f t="shared" si="0"/>
        <v>1729</v>
      </c>
      <c r="J18">
        <f>SUM(B31:B37)</f>
        <v>359</v>
      </c>
      <c r="K18" s="4">
        <f t="shared" si="1"/>
        <v>4.8161559888579388</v>
      </c>
      <c r="L18" s="4">
        <f>B18/B31</f>
        <v>4.875</v>
      </c>
      <c r="M18" s="4">
        <f t="shared" si="2"/>
        <v>5</v>
      </c>
      <c r="N18" s="4">
        <f>D18/B33</f>
        <v>4.7678571428571432</v>
      </c>
      <c r="O18" s="4">
        <f t="shared" si="3"/>
        <v>5</v>
      </c>
      <c r="P18" s="4">
        <f t="shared" si="4"/>
        <v>4.821138211382114</v>
      </c>
      <c r="Q18" s="4">
        <f>G18/B36</f>
        <v>4.838709677419355</v>
      </c>
      <c r="R18" s="4">
        <f>H18/B37</f>
        <v>4.7857142857142856</v>
      </c>
    </row>
    <row r="19" spans="1:18" x14ac:dyDescent="0.25">
      <c r="A19" s="3" t="s">
        <v>10</v>
      </c>
      <c r="B19">
        <f>'[10]YTD Center Totals'!$B$19+'[11]YTD Center Totals'!$B$19+'[12]YTD Center Totals'!$B$19</f>
        <v>39</v>
      </c>
      <c r="C19">
        <f>'[10]YTD Center Totals'!$C$19+'[11]YTD Center Totals'!$C$19+'[12]YTD Center Totals'!$C$19</f>
        <v>10</v>
      </c>
      <c r="D19">
        <f>'[10]YTD Center Totals'!$D$19+'[11]YTD Center Totals'!$D$19+'[12]YTD Center Totals'!$D$19</f>
        <v>263</v>
      </c>
      <c r="E19">
        <f>'[10]YTD Center Totals'!$E$19+'[11]YTD Center Totals'!$E$19+'[12]YTD Center Totals'!$E$19</f>
        <v>10</v>
      </c>
      <c r="F19">
        <f>'[10]YTD Center Totals'!$F$19+'[11]YTD Center Totals'!$F$19+'[12]YTD Center Totals'!$F$19</f>
        <v>1168</v>
      </c>
      <c r="G19">
        <f>'[10]YTD Center Totals'!$G$19+'[11]YTD Center Totals'!$G$19+'[12]YTD Center Totals'!$G$19</f>
        <v>147</v>
      </c>
      <c r="H19">
        <f>'[10]YTD Center Totals'!$H$19+'[11]YTD Center Totals'!$H$19+'[12]YTD Center Totals'!$H$19</f>
        <v>67</v>
      </c>
      <c r="I19">
        <f t="shared" si="0"/>
        <v>1704</v>
      </c>
      <c r="J19">
        <f>SUM(B31:B37)</f>
        <v>359</v>
      </c>
      <c r="K19" s="4">
        <f t="shared" si="1"/>
        <v>4.7465181058495824</v>
      </c>
      <c r="L19" s="4">
        <f>B19/B31</f>
        <v>4.875</v>
      </c>
      <c r="M19" s="4">
        <f t="shared" si="2"/>
        <v>5</v>
      </c>
      <c r="N19" s="4">
        <f>D19/B33</f>
        <v>4.6964285714285712</v>
      </c>
      <c r="O19" s="4">
        <f t="shared" si="3"/>
        <v>5</v>
      </c>
      <c r="P19" s="4">
        <f t="shared" si="4"/>
        <v>4.7479674796747968</v>
      </c>
      <c r="Q19" s="4">
        <f>G19/B36</f>
        <v>4.741935483870968</v>
      </c>
      <c r="R19" s="4">
        <f>H19/B37</f>
        <v>4.7857142857142856</v>
      </c>
    </row>
    <row r="20" spans="1:18" x14ac:dyDescent="0.25">
      <c r="A20" s="3" t="s">
        <v>11</v>
      </c>
      <c r="B20">
        <f>'[10]YTD Center Totals'!$B$20+'[11]YTD Center Totals'!$B$20+'[12]YTD Center Totals'!$B$20</f>
        <v>39</v>
      </c>
      <c r="C20">
        <f>'[10]YTD Center Totals'!$C$20+'[11]YTD Center Totals'!$C$20+'[12]YTD Center Totals'!$C$20</f>
        <v>10</v>
      </c>
      <c r="D20">
        <f>'[10]YTD Center Totals'!$D$20+'[11]YTD Center Totals'!$D$20+'[12]YTD Center Totals'!$D$20</f>
        <v>265</v>
      </c>
      <c r="E20">
        <f>'[10]YTD Center Totals'!$E$20+'[11]YTD Center Totals'!$E$20+'[12]YTD Center Totals'!$E$20</f>
        <v>10</v>
      </c>
      <c r="F20">
        <f>'[10]YTD Center Totals'!$F$20+'[11]YTD Center Totals'!$F$20+'[12]YTD Center Totals'!$F$20</f>
        <v>1181</v>
      </c>
      <c r="G20">
        <f>'[10]YTD Center Totals'!$G$20+'[11]YTD Center Totals'!$G$20+'[12]YTD Center Totals'!$G$20</f>
        <v>151</v>
      </c>
      <c r="H20">
        <f>'[10]YTD Center Totals'!$H$20+'[11]YTD Center Totals'!$H$20+'[12]YTD Center Totals'!$H$20</f>
        <v>67</v>
      </c>
      <c r="I20">
        <f t="shared" si="0"/>
        <v>1723</v>
      </c>
      <c r="J20">
        <f>SUM(B31:B37)</f>
        <v>359</v>
      </c>
      <c r="K20" s="4">
        <f t="shared" si="1"/>
        <v>4.7994428969359335</v>
      </c>
      <c r="L20" s="4">
        <f>B20/B31</f>
        <v>4.875</v>
      </c>
      <c r="M20" s="4">
        <f t="shared" si="2"/>
        <v>5</v>
      </c>
      <c r="N20" s="4">
        <f>D20/B33</f>
        <v>4.7321428571428568</v>
      </c>
      <c r="O20" s="4">
        <f t="shared" si="3"/>
        <v>5</v>
      </c>
      <c r="P20" s="4">
        <f t="shared" si="4"/>
        <v>4.8008130081300813</v>
      </c>
      <c r="Q20" s="4">
        <f>G20/B36</f>
        <v>4.870967741935484</v>
      </c>
      <c r="R20" s="4">
        <f>H20/B37</f>
        <v>4.7857142857142856</v>
      </c>
    </row>
    <row r="21" spans="1:18" x14ac:dyDescent="0.25">
      <c r="A21" s="1" t="s">
        <v>12</v>
      </c>
      <c r="B21">
        <f>'[10]YTD Center Totals'!$B$21+'[11]YTD Center Totals'!$B$21+'[12]YTD Center Totals'!$B$21</f>
        <v>39</v>
      </c>
      <c r="C21">
        <f>'[10]YTD Center Totals'!$C$21+'[11]YTD Center Totals'!$C$21+'[12]YTD Center Totals'!$C$21</f>
        <v>10</v>
      </c>
      <c r="D21">
        <f>'[10]YTD Center Totals'!$D$21+'[11]YTD Center Totals'!$D$21+'[12]YTD Center Totals'!$D$21</f>
        <v>267</v>
      </c>
      <c r="E21">
        <f>'[10]YTD Center Totals'!$E$21+'[11]YTD Center Totals'!$E$21+'[12]YTD Center Totals'!$E$21</f>
        <v>10</v>
      </c>
      <c r="F21">
        <f>'[10]YTD Center Totals'!$F$21+'[11]YTD Center Totals'!$F$21+'[12]YTD Center Totals'!$F$21</f>
        <v>1212</v>
      </c>
      <c r="G21">
        <f>'[10]YTD Center Totals'!$G$21+'[11]YTD Center Totals'!$G$21+'[12]YTD Center Totals'!$G$21</f>
        <v>150</v>
      </c>
      <c r="H21">
        <f>'[10]YTD Center Totals'!$H$21+'[11]YTD Center Totals'!$H$21+'[12]YTD Center Totals'!$H$21</f>
        <v>67</v>
      </c>
      <c r="I21">
        <f t="shared" si="0"/>
        <v>1755</v>
      </c>
      <c r="J21">
        <f>SUM(B31:B37)</f>
        <v>359</v>
      </c>
      <c r="K21" s="4">
        <f t="shared" si="1"/>
        <v>4.8885793871866294</v>
      </c>
      <c r="L21" s="4">
        <f>B21/B31</f>
        <v>4.875</v>
      </c>
      <c r="M21" s="4">
        <f t="shared" si="2"/>
        <v>5</v>
      </c>
      <c r="N21" s="4">
        <f>D21/B33</f>
        <v>4.7678571428571432</v>
      </c>
      <c r="O21" s="4">
        <f t="shared" si="3"/>
        <v>5</v>
      </c>
      <c r="P21" s="4">
        <f t="shared" si="4"/>
        <v>4.9268292682926829</v>
      </c>
      <c r="Q21" s="4">
        <f>G21/B36</f>
        <v>4.838709677419355</v>
      </c>
      <c r="R21" s="4">
        <f>H21/B37</f>
        <v>4.7857142857142856</v>
      </c>
    </row>
    <row r="22" spans="1:18" x14ac:dyDescent="0.25">
      <c r="A22" s="1" t="s">
        <v>13</v>
      </c>
      <c r="B22">
        <f>'[10]YTD Center Totals'!$B$22+'[11]YTD Center Totals'!$B$22+'[12]YTD Center Totals'!$B$22</f>
        <v>39</v>
      </c>
      <c r="C22">
        <f>'[10]YTD Center Totals'!$C$22+'[11]YTD Center Totals'!$C$22+'[12]YTD Center Totals'!$C$22</f>
        <v>10</v>
      </c>
      <c r="D22">
        <f>'[10]YTD Center Totals'!$D$22+'[11]YTD Center Totals'!$D$22+'[12]YTD Center Totals'!$D$22</f>
        <v>261</v>
      </c>
      <c r="E22">
        <f>'[10]YTD Center Totals'!$E$22+'[11]YTD Center Totals'!$E$22+'[12]YTD Center Totals'!$E$22</f>
        <v>10</v>
      </c>
      <c r="F22">
        <f>'[10]YTD Center Totals'!$F$22+'[11]YTD Center Totals'!$F$22+'[12]YTD Center Totals'!$F$22</f>
        <v>1186</v>
      </c>
      <c r="G22">
        <f>'[10]YTD Center Totals'!$G$22+'[11]YTD Center Totals'!$G$22+'[12]YTD Center Totals'!$G$22</f>
        <v>149</v>
      </c>
      <c r="H22">
        <f>'[10]YTD Center Totals'!$H$22+'[11]YTD Center Totals'!$H$22+'[12]YTD Center Totals'!$H$22</f>
        <v>67</v>
      </c>
      <c r="I22">
        <f t="shared" si="0"/>
        <v>1722</v>
      </c>
      <c r="J22">
        <f>SUM(B31:B37)</f>
        <v>359</v>
      </c>
      <c r="K22" s="4">
        <f t="shared" si="1"/>
        <v>4.7966573816155993</v>
      </c>
      <c r="L22" s="4">
        <f>B22/B31</f>
        <v>4.875</v>
      </c>
      <c r="M22" s="4">
        <f t="shared" si="2"/>
        <v>5</v>
      </c>
      <c r="N22" s="4">
        <f>D22/B33</f>
        <v>4.6607142857142856</v>
      </c>
      <c r="O22" s="4">
        <f t="shared" si="3"/>
        <v>5</v>
      </c>
      <c r="P22" s="4">
        <f t="shared" si="4"/>
        <v>4.821138211382114</v>
      </c>
      <c r="Q22" s="4">
        <f>G22/B36</f>
        <v>4.806451612903226</v>
      </c>
      <c r="R22" s="4">
        <f>H22/B37</f>
        <v>4.7857142857142856</v>
      </c>
    </row>
    <row r="23" spans="1:18" x14ac:dyDescent="0.25">
      <c r="A23" s="1" t="s">
        <v>14</v>
      </c>
      <c r="B23">
        <f>'[10]YTD Center Totals'!$B$23+'[11]YTD Center Totals'!$B$23+'[12]YTD Center Totals'!$B$23</f>
        <v>39</v>
      </c>
      <c r="C23">
        <f>'[10]YTD Center Totals'!$C$23+'[11]YTD Center Totals'!$C$23+'[12]YTD Center Totals'!$C$23</f>
        <v>10</v>
      </c>
      <c r="D23">
        <f>'[10]YTD Center Totals'!$D$23+'[11]YTD Center Totals'!$D$23+'[12]YTD Center Totals'!$D$23</f>
        <v>261</v>
      </c>
      <c r="E23">
        <f>'[10]YTD Center Totals'!$E$23+'[11]YTD Center Totals'!$E$23+'[12]YTD Center Totals'!$E$23</f>
        <v>10</v>
      </c>
      <c r="F23">
        <f>'[10]YTD Center Totals'!$F$23+'[11]YTD Center Totals'!$F$23+'[12]YTD Center Totals'!$F$23</f>
        <v>1180</v>
      </c>
      <c r="G23">
        <f>'[10]YTD Center Totals'!$G$23+'[11]YTD Center Totals'!$G$23+'[12]YTD Center Totals'!$G$23</f>
        <v>150</v>
      </c>
      <c r="H23">
        <f>'[10]YTD Center Totals'!$H$23+'[11]YTD Center Totals'!$H$23+'[12]YTD Center Totals'!$H$23</f>
        <v>67</v>
      </c>
      <c r="I23">
        <f t="shared" si="0"/>
        <v>1717</v>
      </c>
      <c r="J23">
        <f>SUM(B31:B37)</f>
        <v>359</v>
      </c>
      <c r="K23" s="4">
        <f t="shared" si="1"/>
        <v>4.7827298050139273</v>
      </c>
      <c r="L23" s="4">
        <f>B23/B31</f>
        <v>4.875</v>
      </c>
      <c r="M23" s="4">
        <f t="shared" si="2"/>
        <v>5</v>
      </c>
      <c r="N23" s="4">
        <f>D23/B33</f>
        <v>4.6607142857142856</v>
      </c>
      <c r="O23" s="4">
        <f t="shared" si="3"/>
        <v>5</v>
      </c>
      <c r="P23" s="4">
        <f t="shared" si="4"/>
        <v>4.7967479674796749</v>
      </c>
      <c r="Q23" s="4">
        <f>G23/B36</f>
        <v>4.838709677419355</v>
      </c>
      <c r="R23" s="4">
        <f>H23/B37</f>
        <v>4.7857142857142856</v>
      </c>
    </row>
    <row r="24" spans="1:18" x14ac:dyDescent="0.25">
      <c r="A24" s="1" t="s">
        <v>15</v>
      </c>
      <c r="B24">
        <f>'[10]YTD Center Totals'!$B$24+'[11]YTD Center Totals'!$B$24+'[12]YTD Center Totals'!$B$24</f>
        <v>39</v>
      </c>
      <c r="C24">
        <f>'[10]YTD Center Totals'!$C$24+'[11]YTD Center Totals'!$C$24+'[12]YTD Center Totals'!$C$24</f>
        <v>10</v>
      </c>
      <c r="D24">
        <f>'[10]YTD Center Totals'!$D$24+'[11]YTD Center Totals'!$D$24+'[12]YTD Center Totals'!$D$24</f>
        <v>260</v>
      </c>
      <c r="E24">
        <f>'[10]YTD Center Totals'!$E$24+'[11]YTD Center Totals'!$E$24+'[12]YTD Center Totals'!$E$24</f>
        <v>10</v>
      </c>
      <c r="F24">
        <f>'[10]YTD Center Totals'!$F$24+'[11]YTD Center Totals'!$F$24+'[12]YTD Center Totals'!$F$24</f>
        <v>1177</v>
      </c>
      <c r="G24">
        <f>'[10]YTD Center Totals'!$G$24+'[11]YTD Center Totals'!$G$24+'[12]YTD Center Totals'!$G$24</f>
        <v>150</v>
      </c>
      <c r="H24">
        <f>'[10]YTD Center Totals'!$H$24+'[11]YTD Center Totals'!$H$24+'[12]YTD Center Totals'!$H$24</f>
        <v>67</v>
      </c>
      <c r="I24">
        <f t="shared" si="0"/>
        <v>1713</v>
      </c>
      <c r="J24">
        <f>SUM(B31:B37)</f>
        <v>359</v>
      </c>
      <c r="K24" s="4">
        <f t="shared" si="1"/>
        <v>4.7715877437325904</v>
      </c>
      <c r="L24" s="4">
        <f>B24/B31</f>
        <v>4.875</v>
      </c>
      <c r="M24" s="4">
        <f t="shared" si="2"/>
        <v>5</v>
      </c>
      <c r="N24" s="4">
        <f>D24/B33</f>
        <v>4.6428571428571432</v>
      </c>
      <c r="O24" s="4">
        <f t="shared" si="3"/>
        <v>5</v>
      </c>
      <c r="P24" s="4">
        <f t="shared" si="4"/>
        <v>4.7845528455284549</v>
      </c>
      <c r="Q24" s="4">
        <f>G24/B36</f>
        <v>4.838709677419355</v>
      </c>
      <c r="R24" s="4">
        <f>H24/B37</f>
        <v>4.7857142857142856</v>
      </c>
    </row>
    <row r="25" spans="1:18" x14ac:dyDescent="0.25">
      <c r="A25" s="1" t="s">
        <v>16</v>
      </c>
      <c r="B25">
        <f>'[10]YTD Center Totals'!$B$25+'[11]YTD Center Totals'!$B$25+'[12]YTD Center Totals'!$B$25</f>
        <v>39</v>
      </c>
      <c r="C25">
        <f>'[10]YTD Center Totals'!$C$25+'[11]YTD Center Totals'!$C$25+'[12]YTD Center Totals'!$C$25</f>
        <v>10</v>
      </c>
      <c r="D25">
        <f>'[10]YTD Center Totals'!$D$25+'[11]YTD Center Totals'!$D$25+'[12]YTD Center Totals'!$D$25</f>
        <v>260</v>
      </c>
      <c r="E25">
        <f>'[10]YTD Center Totals'!$E$25+'[11]YTD Center Totals'!$E$25+'[12]YTD Center Totals'!$E$25</f>
        <v>10</v>
      </c>
      <c r="F25">
        <f>'[10]YTD Center Totals'!$F$25+'[11]YTD Center Totals'!$F$25+'[12]YTD Center Totals'!$F$25</f>
        <v>1198</v>
      </c>
      <c r="G25">
        <f>'[10]YTD Center Totals'!$G$25+'[11]YTD Center Totals'!$G$25+'[12]YTD Center Totals'!$G$25</f>
        <v>151</v>
      </c>
      <c r="H25">
        <f>'[10]YTD Center Totals'!$H$25+'[11]YTD Center Totals'!$H$25+'[12]YTD Center Totals'!$H$25</f>
        <v>67</v>
      </c>
      <c r="I25">
        <f t="shared" si="0"/>
        <v>1735</v>
      </c>
      <c r="J25">
        <f>SUM(B31:B37)</f>
        <v>359</v>
      </c>
      <c r="K25" s="4">
        <f t="shared" si="1"/>
        <v>4.8328690807799441</v>
      </c>
      <c r="L25" s="4">
        <f>B25/B31</f>
        <v>4.875</v>
      </c>
      <c r="M25" s="4">
        <f t="shared" si="2"/>
        <v>5</v>
      </c>
      <c r="N25" s="4">
        <f>D25/B33</f>
        <v>4.6428571428571432</v>
      </c>
      <c r="O25" s="4">
        <f t="shared" si="3"/>
        <v>5</v>
      </c>
      <c r="P25" s="4">
        <f t="shared" si="4"/>
        <v>4.8699186991869921</v>
      </c>
      <c r="Q25" s="4">
        <f>G25/B36</f>
        <v>4.870967741935484</v>
      </c>
      <c r="R25" s="4">
        <f>H25/B37</f>
        <v>4.7857142857142856</v>
      </c>
    </row>
    <row r="26" spans="1:18" x14ac:dyDescent="0.25">
      <c r="A26" s="1" t="s">
        <v>17</v>
      </c>
      <c r="B26">
        <f>'[10]YTD Center Totals'!$B$26+'[11]YTD Center Totals'!$B$26+'[12]YTD Center Totals'!$B$26</f>
        <v>39</v>
      </c>
      <c r="C26">
        <f>'[10]YTD Center Totals'!$C$26+'[11]YTD Center Totals'!$C$26+'[12]YTD Center Totals'!$C$26</f>
        <v>10</v>
      </c>
      <c r="D26">
        <f>'[10]YTD Center Totals'!$D$26+'[11]YTD Center Totals'!$D$26+'[12]YTD Center Totals'!$D$26</f>
        <v>261</v>
      </c>
      <c r="E26">
        <f>'[10]YTD Center Totals'!$E$26+'[11]YTD Center Totals'!$E$26+'[12]YTD Center Totals'!$E$26</f>
        <v>10</v>
      </c>
      <c r="F26">
        <f>'[10]YTD Center Totals'!$F$26+'[11]YTD Center Totals'!$F$26+'[12]YTD Center Totals'!$F$26</f>
        <v>1193</v>
      </c>
      <c r="G26">
        <f>'[10]YTD Center Totals'!$G$26+'[11]YTD Center Totals'!$G$26+'[12]YTD Center Totals'!$G$26</f>
        <v>147</v>
      </c>
      <c r="H26">
        <f>'[10]YTD Center Totals'!$H$26+'[11]YTD Center Totals'!$H$26+'[12]YTD Center Totals'!$H$26</f>
        <v>67</v>
      </c>
      <c r="I26">
        <f t="shared" si="0"/>
        <v>1727</v>
      </c>
      <c r="J26">
        <f>SUM(B31:B37)</f>
        <v>359</v>
      </c>
      <c r="K26" s="4">
        <f t="shared" si="1"/>
        <v>4.8105849582172704</v>
      </c>
      <c r="L26" s="4">
        <f>B26/B31</f>
        <v>4.875</v>
      </c>
      <c r="M26" s="4">
        <f t="shared" si="2"/>
        <v>5</v>
      </c>
      <c r="N26" s="4">
        <f>D26/B33</f>
        <v>4.6607142857142856</v>
      </c>
      <c r="O26" s="4">
        <f t="shared" si="3"/>
        <v>5</v>
      </c>
      <c r="P26" s="4">
        <f t="shared" si="4"/>
        <v>4.8495934959349594</v>
      </c>
      <c r="Q26" s="4">
        <f>G26/B36</f>
        <v>4.741935483870968</v>
      </c>
      <c r="R26" s="4">
        <f>H26/B37</f>
        <v>4.7857142857142856</v>
      </c>
    </row>
    <row r="27" spans="1:18" x14ac:dyDescent="0.25">
      <c r="A27" s="1"/>
      <c r="L27" s="4"/>
      <c r="M27" s="4"/>
      <c r="N27" s="4"/>
      <c r="O27" s="4"/>
      <c r="P27" s="4"/>
      <c r="Q27" s="4"/>
      <c r="R27" s="4"/>
    </row>
    <row r="28" spans="1:18" x14ac:dyDescent="0.25">
      <c r="A28" s="26" t="s">
        <v>18</v>
      </c>
      <c r="K28" s="4">
        <f>IF(ISERROR(AVERAGE(K8:K26))=TRUE,"",AVERAGE(K8:K26))</f>
        <v>4.7894736842105274</v>
      </c>
      <c r="L28" s="4">
        <f t="shared" ref="L28:Q28" si="5">IF(ISERROR(AVERAGE(L8:L26))=TRUE,"",AVERAGE(L8:L26))</f>
        <v>4.875</v>
      </c>
      <c r="M28" s="4">
        <f t="shared" si="5"/>
        <v>5</v>
      </c>
      <c r="N28" s="4">
        <f t="shared" si="5"/>
        <v>4.6766917293233083</v>
      </c>
      <c r="O28" s="4">
        <f t="shared" si="5"/>
        <v>4.8611111111111107</v>
      </c>
      <c r="P28" s="4">
        <f t="shared" si="5"/>
        <v>4.8083012409071459</v>
      </c>
      <c r="Q28" s="4">
        <f t="shared" si="5"/>
        <v>4.7813620071684584</v>
      </c>
      <c r="R28" s="4">
        <f>IF(ISERROR(AVERAGE(R8:R26))=TRUE,"",AVERAGE(R8:R26))</f>
        <v>4.7976190476190483</v>
      </c>
    </row>
    <row r="30" spans="1:18" x14ac:dyDescent="0.25">
      <c r="A30" s="22"/>
      <c r="D30" s="63" t="s">
        <v>103</v>
      </c>
    </row>
    <row r="31" spans="1:18" x14ac:dyDescent="0.25">
      <c r="A31" s="23" t="s">
        <v>32</v>
      </c>
      <c r="B31">
        <f>'[10]YTD Center Totals'!$B$31+'[11]YTD Center Totals'!$B$31+'[12]YTD Center Totals'!$B$31</f>
        <v>8</v>
      </c>
      <c r="D31">
        <f>'[10]YTD Center Totals'!D31+'[11]YTD Center Totals'!D31+'[12]YTD Center Totals'!D31</f>
        <v>0</v>
      </c>
    </row>
    <row r="32" spans="1:18" x14ac:dyDescent="0.25">
      <c r="A32" s="23" t="s">
        <v>40</v>
      </c>
      <c r="B32" s="24">
        <f>'[10]YTD Center Totals'!$B$32+'[11]YTD Center Totals'!$B$32+'[12]YTD Center Totals'!$B$32</f>
        <v>2</v>
      </c>
      <c r="D32">
        <f>'[10]YTD Center Totals'!D32+'[11]YTD Center Totals'!D32+'[12]YTD Center Totals'!D32</f>
        <v>0</v>
      </c>
    </row>
    <row r="33" spans="1:4" x14ac:dyDescent="0.25">
      <c r="A33" s="5" t="s">
        <v>41</v>
      </c>
      <c r="B33" s="24">
        <f>'[10]YTD Center Totals'!$B$33+'[11]YTD Center Totals'!$B$33+'[12]YTD Center Totals'!$B$33</f>
        <v>56</v>
      </c>
      <c r="D33">
        <f>'[10]YTD Center Totals'!D33+'[11]YTD Center Totals'!D33+'[12]YTD Center Totals'!D33</f>
        <v>1</v>
      </c>
    </row>
    <row r="34" spans="1:4" x14ac:dyDescent="0.25">
      <c r="A34" s="5" t="s">
        <v>42</v>
      </c>
      <c r="B34" s="24">
        <f>'[10]YTD Center Totals'!$B$34+'[11]YTD Center Totals'!$B$34+'[12]YTD Center Totals'!$B$34</f>
        <v>2</v>
      </c>
      <c r="D34">
        <f>'[10]YTD Center Totals'!D34+'[11]YTD Center Totals'!D34+'[12]YTD Center Totals'!D34</f>
        <v>0</v>
      </c>
    </row>
    <row r="35" spans="1:4" x14ac:dyDescent="0.25">
      <c r="A35" s="5" t="s">
        <v>43</v>
      </c>
      <c r="B35" s="24">
        <f>'[10]YTD Center Totals'!$B$35+'[11]YTD Center Totals'!$B$35+'[12]YTD Center Totals'!$B$35</f>
        <v>246</v>
      </c>
      <c r="D35">
        <f>'[10]YTD Center Totals'!D35+'[11]YTD Center Totals'!D35+'[12]YTD Center Totals'!D35</f>
        <v>6</v>
      </c>
    </row>
    <row r="36" spans="1:4" x14ac:dyDescent="0.25">
      <c r="A36" s="5" t="s">
        <v>44</v>
      </c>
      <c r="B36" s="24">
        <f>'[10]YTD Center Totals'!$B$36+'[11]YTD Center Totals'!$B$36+'[12]YTD Center Totals'!$B$36</f>
        <v>31</v>
      </c>
      <c r="D36">
        <f>'[10]YTD Center Totals'!D36+'[11]YTD Center Totals'!D36+'[12]YTD Center Totals'!D36</f>
        <v>0</v>
      </c>
    </row>
    <row r="37" spans="1:4" x14ac:dyDescent="0.25">
      <c r="A37" s="5" t="s">
        <v>37</v>
      </c>
      <c r="B37" s="24">
        <f>'[10]YTD Center Totals'!$B$37+'[11]YTD Center Totals'!$B$37+'[12]YTD Center Totals'!$B$37</f>
        <v>14</v>
      </c>
      <c r="D37">
        <f>'[10]YTD Center Totals'!D37+'[11]YTD Center Totals'!D37+'[12]YTD Center Totals'!D37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S28" sqref="S28"/>
    </sheetView>
  </sheetViews>
  <sheetFormatPr defaultRowHeight="15" x14ac:dyDescent="0.25"/>
  <cols>
    <col min="1" max="1" width="52.140625" customWidth="1"/>
  </cols>
  <sheetData>
    <row r="1" spans="1:18" x14ac:dyDescent="0.25">
      <c r="A1" s="6" t="s">
        <v>48</v>
      </c>
    </row>
    <row r="2" spans="1:18" x14ac:dyDescent="0.25">
      <c r="A2" t="s">
        <v>52</v>
      </c>
    </row>
    <row r="3" spans="1:18" x14ac:dyDescent="0.25">
      <c r="A3" s="7"/>
      <c r="B3" s="8"/>
      <c r="C3" s="8"/>
      <c r="D3" s="8"/>
      <c r="E3" s="8" t="s">
        <v>20</v>
      </c>
      <c r="F3" s="8" t="s">
        <v>21</v>
      </c>
      <c r="G3" s="8" t="s">
        <v>22</v>
      </c>
      <c r="H3" s="8"/>
      <c r="I3" s="9"/>
      <c r="J3" s="10"/>
      <c r="K3" s="11"/>
      <c r="L3" s="12"/>
      <c r="M3" s="13"/>
      <c r="N3" s="13"/>
      <c r="O3" s="13" t="s">
        <v>20</v>
      </c>
      <c r="P3" s="13" t="s">
        <v>21</v>
      </c>
      <c r="Q3" s="13" t="s">
        <v>22</v>
      </c>
      <c r="R3" s="13"/>
    </row>
    <row r="4" spans="1:18" x14ac:dyDescent="0.25">
      <c r="A4" s="1"/>
      <c r="B4" s="14"/>
      <c r="C4" s="14"/>
      <c r="D4" s="14" t="s">
        <v>23</v>
      </c>
      <c r="E4" s="14" t="s">
        <v>24</v>
      </c>
      <c r="F4" s="14" t="s">
        <v>25</v>
      </c>
      <c r="G4" s="14" t="s">
        <v>26</v>
      </c>
      <c r="H4" s="14"/>
      <c r="I4" s="15"/>
      <c r="J4" s="16"/>
      <c r="K4" s="17"/>
      <c r="L4" s="12"/>
      <c r="M4" s="18"/>
      <c r="N4" s="18" t="s">
        <v>23</v>
      </c>
      <c r="O4" s="18" t="s">
        <v>24</v>
      </c>
      <c r="P4" s="18" t="s">
        <v>25</v>
      </c>
      <c r="Q4" s="18" t="s">
        <v>26</v>
      </c>
      <c r="R4" s="18"/>
    </row>
    <row r="5" spans="1:18" x14ac:dyDescent="0.25">
      <c r="A5" s="1"/>
      <c r="B5" s="14"/>
      <c r="C5" s="14" t="s">
        <v>27</v>
      </c>
      <c r="D5" s="14" t="s">
        <v>28</v>
      </c>
      <c r="E5" s="14" t="s">
        <v>29</v>
      </c>
      <c r="F5" s="14" t="s">
        <v>22</v>
      </c>
      <c r="G5" s="14" t="s">
        <v>30</v>
      </c>
      <c r="H5" s="14"/>
      <c r="I5" s="15" t="s">
        <v>19</v>
      </c>
      <c r="J5" s="16" t="s">
        <v>31</v>
      </c>
      <c r="K5" s="17"/>
      <c r="L5" s="12"/>
      <c r="M5" s="18" t="s">
        <v>27</v>
      </c>
      <c r="N5" s="18" t="s">
        <v>28</v>
      </c>
      <c r="O5" s="18" t="s">
        <v>29</v>
      </c>
      <c r="P5" s="18" t="s">
        <v>22</v>
      </c>
      <c r="Q5" s="18" t="s">
        <v>30</v>
      </c>
      <c r="R5" s="18"/>
    </row>
    <row r="6" spans="1:18" x14ac:dyDescent="0.25">
      <c r="A6" s="1"/>
      <c r="B6" s="19" t="s">
        <v>32</v>
      </c>
      <c r="C6" s="19" t="s">
        <v>33</v>
      </c>
      <c r="D6" s="19" t="s">
        <v>20</v>
      </c>
      <c r="E6" s="19" t="s">
        <v>34</v>
      </c>
      <c r="F6" s="19" t="s">
        <v>35</v>
      </c>
      <c r="G6" s="19" t="s">
        <v>36</v>
      </c>
      <c r="H6" s="19" t="s">
        <v>37</v>
      </c>
      <c r="I6" s="20" t="s">
        <v>38</v>
      </c>
      <c r="J6" s="21" t="s">
        <v>39</v>
      </c>
      <c r="K6" s="20" t="s">
        <v>19</v>
      </c>
      <c r="L6" s="12" t="s">
        <v>32</v>
      </c>
      <c r="M6" s="18" t="s">
        <v>33</v>
      </c>
      <c r="N6" s="18" t="s">
        <v>20</v>
      </c>
      <c r="O6" s="18" t="s">
        <v>34</v>
      </c>
      <c r="P6" s="18" t="s">
        <v>35</v>
      </c>
      <c r="Q6" s="18" t="s">
        <v>36</v>
      </c>
      <c r="R6" s="18" t="s">
        <v>37</v>
      </c>
    </row>
    <row r="7" spans="1:18" x14ac:dyDescent="0.25">
      <c r="A7" s="23"/>
    </row>
    <row r="8" spans="1:18" x14ac:dyDescent="0.25">
      <c r="A8" s="1" t="s">
        <v>100</v>
      </c>
      <c r="B8">
        <f>'[4]YTD Center Totals'!B8+'[13]YTD Center Totals'!B8</f>
        <v>0</v>
      </c>
      <c r="C8">
        <f>'[4]YTD Center Totals'!C8+'[13]YTD Center Totals'!C8</f>
        <v>0</v>
      </c>
      <c r="D8">
        <f>'[4]YTD Center Totals'!D8+'[13]YTD Center Totals'!D8</f>
        <v>5</v>
      </c>
      <c r="E8">
        <f>'[4]YTD Center Totals'!E8+'[13]YTD Center Totals'!E8</f>
        <v>0</v>
      </c>
      <c r="F8">
        <f>'[4]YTD Center Totals'!F8+'[13]YTD Center Totals'!F8</f>
        <v>14</v>
      </c>
      <c r="G8">
        <f>'[4]YTD Center Totals'!G8+'[13]YTD Center Totals'!G8</f>
        <v>0</v>
      </c>
      <c r="H8">
        <f>'[4]YTD Center Totals'!H8+'[13]YTD Center Totals'!H8</f>
        <v>0</v>
      </c>
      <c r="I8">
        <f>SUM(B8:H8)</f>
        <v>19</v>
      </c>
      <c r="J8" s="24">
        <f>'[4]YTD Center Totals'!$J$8+'[13]YTD Center Totals'!$J$8</f>
        <v>4</v>
      </c>
      <c r="K8" s="4">
        <f>I8/J8</f>
        <v>4.75</v>
      </c>
      <c r="L8" s="4" t="str">
        <f>IF(D31=0,"",B8/$D$31)</f>
        <v/>
      </c>
      <c r="M8" s="4" t="str">
        <f>IF($D$32=0,"",D8/$D$32)</f>
        <v/>
      </c>
      <c r="N8" s="4">
        <f>IF($D$33=0,"",D8/$D$33)</f>
        <v>5</v>
      </c>
      <c r="O8" s="4" t="str">
        <f>IF(D34=0,"",E8/D34)</f>
        <v/>
      </c>
      <c r="P8" s="4">
        <f>IF($D$35=0,"",F8/$D$35)</f>
        <v>4.666666666666667</v>
      </c>
      <c r="Q8" s="4" t="str">
        <f>IF($D$36=0,"",G8/$D$36)</f>
        <v/>
      </c>
      <c r="R8" s="4" t="str">
        <f>IF($D$37=0,"",H8/$D$37)</f>
        <v/>
      </c>
    </row>
    <row r="9" spans="1:18" x14ac:dyDescent="0.25">
      <c r="A9" s="1" t="s">
        <v>0</v>
      </c>
      <c r="B9">
        <f>'[4]YTD Center Totals'!B9+'[13]YTD Center Totals'!B9</f>
        <v>0</v>
      </c>
      <c r="C9">
        <f>'[4]YTD Center Totals'!C9+'[13]YTD Center Totals'!C9</f>
        <v>0</v>
      </c>
      <c r="D9">
        <f>'[4]YTD Center Totals'!D9+'[13]YTD Center Totals'!D9</f>
        <v>58</v>
      </c>
      <c r="E9">
        <f>'[4]YTD Center Totals'!E9+'[13]YTD Center Totals'!E9</f>
        <v>10</v>
      </c>
      <c r="F9">
        <f>'[4]YTD Center Totals'!F9+'[13]YTD Center Totals'!F9</f>
        <v>421</v>
      </c>
      <c r="G9">
        <f>'[4]YTD Center Totals'!G9+'[13]YTD Center Totals'!G9</f>
        <v>0</v>
      </c>
      <c r="H9">
        <f>'[4]YTD Center Totals'!H9+'[13]YTD Center Totals'!H9</f>
        <v>9</v>
      </c>
      <c r="I9">
        <f>SUM(B9:H9)</f>
        <v>498</v>
      </c>
      <c r="J9">
        <f>SUM(B31:B37)</f>
        <v>116</v>
      </c>
      <c r="K9" s="4">
        <f>I9/J9</f>
        <v>4.2931034482758621</v>
      </c>
      <c r="L9" s="4" t="str">
        <f>IF($B$31=0,"",B9/$B$31)</f>
        <v/>
      </c>
      <c r="M9" s="4" t="str">
        <f>IF($B$32=0,"",C9/$B$32)</f>
        <v/>
      </c>
      <c r="N9" s="4">
        <f>IF($B$33=0,"",D9/$B$33)</f>
        <v>3.625</v>
      </c>
      <c r="O9" s="4">
        <f>IF($B$34=0,"",E9/$B$34)</f>
        <v>5</v>
      </c>
      <c r="P9" s="4">
        <f>IF($B$35=0,"",F9/$B$35)</f>
        <v>4.385416666666667</v>
      </c>
      <c r="Q9" s="4" t="str">
        <f>IF($B$36=0,"",G9/$B$36)</f>
        <v/>
      </c>
      <c r="R9" s="4">
        <f>IF($B$37=0,"",H9/$B$37)</f>
        <v>4.5</v>
      </c>
    </row>
    <row r="10" spans="1:18" x14ac:dyDescent="0.25">
      <c r="A10" s="1" t="s">
        <v>1</v>
      </c>
      <c r="B10">
        <f>'[4]YTD Center Totals'!B10+'[13]YTD Center Totals'!B10</f>
        <v>0</v>
      </c>
      <c r="C10">
        <f>'[4]YTD Center Totals'!C10+'[13]YTD Center Totals'!C10</f>
        <v>0</v>
      </c>
      <c r="D10">
        <f>'[4]YTD Center Totals'!D10+'[13]YTD Center Totals'!D10</f>
        <v>68</v>
      </c>
      <c r="E10">
        <f>'[4]YTD Center Totals'!E10+'[13]YTD Center Totals'!E10</f>
        <v>10</v>
      </c>
      <c r="F10">
        <f>'[4]YTD Center Totals'!F10+'[13]YTD Center Totals'!F10</f>
        <v>436</v>
      </c>
      <c r="G10">
        <f>'[4]YTD Center Totals'!G10+'[13]YTD Center Totals'!G10</f>
        <v>0</v>
      </c>
      <c r="H10">
        <f>'[4]YTD Center Totals'!H10+'[13]YTD Center Totals'!H10</f>
        <v>9</v>
      </c>
      <c r="I10">
        <f t="shared" ref="I10:I26" si="0">SUM(B10:H10)</f>
        <v>523</v>
      </c>
      <c r="J10">
        <f>SUM(B31:B37)</f>
        <v>116</v>
      </c>
      <c r="K10" s="4">
        <f t="shared" ref="K10:K26" si="1">I10/J10</f>
        <v>4.5086206896551726</v>
      </c>
      <c r="L10" s="4" t="str">
        <f t="shared" ref="L10:L26" si="2">IF($B$31=0,"",B10/$B$31)</f>
        <v/>
      </c>
      <c r="M10" s="4" t="str">
        <f t="shared" ref="M10:M26" si="3">IF($B$32=0,"",C10/$B$32)</f>
        <v/>
      </c>
      <c r="N10" s="4">
        <f t="shared" ref="N10:N26" si="4">IF($B$33=0,"",D10/$B$33)</f>
        <v>4.25</v>
      </c>
      <c r="O10" s="4">
        <f t="shared" ref="O10:O26" si="5">IF($B$34=0,"",E10/$B$34)</f>
        <v>5</v>
      </c>
      <c r="P10" s="4">
        <f t="shared" ref="P10:P26" si="6">IF($B$35=0,"",F10/$B$35)</f>
        <v>4.541666666666667</v>
      </c>
      <c r="Q10" s="4" t="str">
        <f t="shared" ref="Q10:Q26" si="7">IF($B$36=0,"",G10/$B$36)</f>
        <v/>
      </c>
      <c r="R10" s="4">
        <f t="shared" ref="R10:R26" si="8">IF($B$37=0,"",H10/$B$37)</f>
        <v>4.5</v>
      </c>
    </row>
    <row r="11" spans="1:18" x14ac:dyDescent="0.25">
      <c r="A11" s="1" t="s">
        <v>2</v>
      </c>
      <c r="B11">
        <f>'[4]YTD Center Totals'!B11+'[13]YTD Center Totals'!B11</f>
        <v>0</v>
      </c>
      <c r="C11">
        <f>'[4]YTD Center Totals'!C11+'[13]YTD Center Totals'!C11</f>
        <v>0</v>
      </c>
      <c r="D11">
        <f>'[4]YTD Center Totals'!D11+'[13]YTD Center Totals'!D11</f>
        <v>66</v>
      </c>
      <c r="E11">
        <f>'[4]YTD Center Totals'!E11+'[13]YTD Center Totals'!E11</f>
        <v>9</v>
      </c>
      <c r="F11">
        <f>'[4]YTD Center Totals'!F11+'[13]YTD Center Totals'!F11</f>
        <v>434</v>
      </c>
      <c r="G11">
        <f>'[4]YTD Center Totals'!G11+'[13]YTD Center Totals'!G11</f>
        <v>0</v>
      </c>
      <c r="H11">
        <f>'[4]YTD Center Totals'!H11+'[13]YTD Center Totals'!H11</f>
        <v>9</v>
      </c>
      <c r="I11">
        <f t="shared" si="0"/>
        <v>518</v>
      </c>
      <c r="J11">
        <f>SUM(B31:B37)</f>
        <v>116</v>
      </c>
      <c r="K11" s="4">
        <f t="shared" si="1"/>
        <v>4.4655172413793105</v>
      </c>
      <c r="L11" s="4" t="str">
        <f t="shared" si="2"/>
        <v/>
      </c>
      <c r="M11" s="4" t="str">
        <f t="shared" si="3"/>
        <v/>
      </c>
      <c r="N11" s="4">
        <f t="shared" si="4"/>
        <v>4.125</v>
      </c>
      <c r="O11" s="4">
        <f t="shared" si="5"/>
        <v>4.5</v>
      </c>
      <c r="P11" s="4">
        <f t="shared" si="6"/>
        <v>4.520833333333333</v>
      </c>
      <c r="Q11" s="4" t="str">
        <f t="shared" si="7"/>
        <v/>
      </c>
      <c r="R11" s="4">
        <f t="shared" si="8"/>
        <v>4.5</v>
      </c>
    </row>
    <row r="12" spans="1:18" x14ac:dyDescent="0.25">
      <c r="A12" s="1" t="s">
        <v>3</v>
      </c>
      <c r="B12">
        <f>'[4]YTD Center Totals'!B12+'[13]YTD Center Totals'!B12</f>
        <v>0</v>
      </c>
      <c r="C12">
        <f>'[4]YTD Center Totals'!C12+'[13]YTD Center Totals'!C12</f>
        <v>0</v>
      </c>
      <c r="D12">
        <f>'[4]YTD Center Totals'!D12+'[13]YTD Center Totals'!D12</f>
        <v>58</v>
      </c>
      <c r="E12">
        <f>'[4]YTD Center Totals'!E12+'[13]YTD Center Totals'!E12</f>
        <v>10</v>
      </c>
      <c r="F12">
        <f>'[4]YTD Center Totals'!F12+'[13]YTD Center Totals'!F12</f>
        <v>402</v>
      </c>
      <c r="G12">
        <f>'[4]YTD Center Totals'!G12+'[13]YTD Center Totals'!G12</f>
        <v>0</v>
      </c>
      <c r="H12">
        <f>'[4]YTD Center Totals'!H12+'[13]YTD Center Totals'!H12</f>
        <v>9</v>
      </c>
      <c r="I12">
        <f t="shared" si="0"/>
        <v>479</v>
      </c>
      <c r="J12">
        <f>SUM(B31:B37)</f>
        <v>116</v>
      </c>
      <c r="K12" s="4">
        <f t="shared" si="1"/>
        <v>4.1293103448275863</v>
      </c>
      <c r="L12" s="4" t="str">
        <f t="shared" si="2"/>
        <v/>
      </c>
      <c r="M12" s="4" t="str">
        <f t="shared" si="3"/>
        <v/>
      </c>
      <c r="N12" s="4">
        <f t="shared" si="4"/>
        <v>3.625</v>
      </c>
      <c r="O12" s="4">
        <f t="shared" si="5"/>
        <v>5</v>
      </c>
      <c r="P12" s="4">
        <f t="shared" si="6"/>
        <v>4.1875</v>
      </c>
      <c r="Q12" s="4" t="str">
        <f t="shared" si="7"/>
        <v/>
      </c>
      <c r="R12" s="4">
        <f t="shared" si="8"/>
        <v>4.5</v>
      </c>
    </row>
    <row r="13" spans="1:18" x14ac:dyDescent="0.25">
      <c r="A13" s="1" t="s">
        <v>4</v>
      </c>
      <c r="B13">
        <f>'[4]YTD Center Totals'!B13+'[13]YTD Center Totals'!B13</f>
        <v>0</v>
      </c>
      <c r="C13">
        <f>'[4]YTD Center Totals'!C13+'[13]YTD Center Totals'!C13</f>
        <v>0</v>
      </c>
      <c r="D13">
        <f>'[4]YTD Center Totals'!D13+'[13]YTD Center Totals'!D13</f>
        <v>65</v>
      </c>
      <c r="E13">
        <f>'[4]YTD Center Totals'!E13+'[13]YTD Center Totals'!E13</f>
        <v>10</v>
      </c>
      <c r="F13">
        <f>'[4]YTD Center Totals'!F13+'[13]YTD Center Totals'!F13</f>
        <v>419</v>
      </c>
      <c r="G13">
        <f>'[4]YTD Center Totals'!G13+'[13]YTD Center Totals'!G13</f>
        <v>0</v>
      </c>
      <c r="H13">
        <f>'[4]YTD Center Totals'!H13+'[13]YTD Center Totals'!H13</f>
        <v>9</v>
      </c>
      <c r="I13">
        <f t="shared" si="0"/>
        <v>503</v>
      </c>
      <c r="J13">
        <f>SUM(B31:B37)</f>
        <v>116</v>
      </c>
      <c r="K13" s="4">
        <f t="shared" si="1"/>
        <v>4.3362068965517242</v>
      </c>
      <c r="L13" s="4" t="str">
        <f t="shared" si="2"/>
        <v/>
      </c>
      <c r="M13" s="4" t="str">
        <f t="shared" si="3"/>
        <v/>
      </c>
      <c r="N13" s="4">
        <f t="shared" si="4"/>
        <v>4.0625</v>
      </c>
      <c r="O13" s="4">
        <f t="shared" si="5"/>
        <v>5</v>
      </c>
      <c r="P13" s="4">
        <f t="shared" si="6"/>
        <v>4.364583333333333</v>
      </c>
      <c r="Q13" s="4" t="str">
        <f t="shared" si="7"/>
        <v/>
      </c>
      <c r="R13" s="4">
        <f t="shared" si="8"/>
        <v>4.5</v>
      </c>
    </row>
    <row r="14" spans="1:18" x14ac:dyDescent="0.25">
      <c r="A14" s="1" t="s">
        <v>5</v>
      </c>
      <c r="B14">
        <f>'[4]YTD Center Totals'!B14+'[13]YTD Center Totals'!B14</f>
        <v>0</v>
      </c>
      <c r="C14">
        <f>'[4]YTD Center Totals'!C14+'[13]YTD Center Totals'!C14</f>
        <v>0</v>
      </c>
      <c r="D14">
        <f>'[4]YTD Center Totals'!D14+'[13]YTD Center Totals'!D14</f>
        <v>68</v>
      </c>
      <c r="E14">
        <f>'[4]YTD Center Totals'!E14+'[13]YTD Center Totals'!E14</f>
        <v>10</v>
      </c>
      <c r="F14">
        <f>'[4]YTD Center Totals'!F14+'[13]YTD Center Totals'!F14</f>
        <v>445</v>
      </c>
      <c r="G14">
        <f>'[4]YTD Center Totals'!G14+'[13]YTD Center Totals'!G14</f>
        <v>0</v>
      </c>
      <c r="H14">
        <f>'[4]YTD Center Totals'!H14+'[13]YTD Center Totals'!H14</f>
        <v>9</v>
      </c>
      <c r="I14">
        <f t="shared" si="0"/>
        <v>532</v>
      </c>
      <c r="J14">
        <f>SUM(B31:B37)</f>
        <v>116</v>
      </c>
      <c r="K14" s="4">
        <f t="shared" si="1"/>
        <v>4.5862068965517242</v>
      </c>
      <c r="L14" s="4" t="str">
        <f t="shared" si="2"/>
        <v/>
      </c>
      <c r="M14" s="4" t="str">
        <f t="shared" si="3"/>
        <v/>
      </c>
      <c r="N14" s="4">
        <f t="shared" si="4"/>
        <v>4.25</v>
      </c>
      <c r="O14" s="4">
        <f t="shared" si="5"/>
        <v>5</v>
      </c>
      <c r="P14" s="4">
        <f t="shared" si="6"/>
        <v>4.635416666666667</v>
      </c>
      <c r="Q14" s="4" t="str">
        <f t="shared" si="7"/>
        <v/>
      </c>
      <c r="R14" s="4">
        <f t="shared" si="8"/>
        <v>4.5</v>
      </c>
    </row>
    <row r="15" spans="1:18" x14ac:dyDescent="0.25">
      <c r="A15" s="1" t="s">
        <v>6</v>
      </c>
      <c r="B15">
        <f>'[4]YTD Center Totals'!B15+'[13]YTD Center Totals'!B15</f>
        <v>0</v>
      </c>
      <c r="C15">
        <f>'[4]YTD Center Totals'!C15+'[13]YTD Center Totals'!C15</f>
        <v>0</v>
      </c>
      <c r="D15">
        <f>'[4]YTD Center Totals'!D15+'[13]YTD Center Totals'!D15</f>
        <v>66</v>
      </c>
      <c r="E15">
        <f>'[4]YTD Center Totals'!E15+'[13]YTD Center Totals'!E15</f>
        <v>10</v>
      </c>
      <c r="F15">
        <f>'[4]YTD Center Totals'!F15+'[13]YTD Center Totals'!F15</f>
        <v>442</v>
      </c>
      <c r="G15">
        <f>'[4]YTD Center Totals'!G15+'[13]YTD Center Totals'!G15</f>
        <v>0</v>
      </c>
      <c r="H15">
        <f>'[4]YTD Center Totals'!H15+'[13]YTD Center Totals'!H15</f>
        <v>9</v>
      </c>
      <c r="I15">
        <f t="shared" si="0"/>
        <v>527</v>
      </c>
      <c r="J15">
        <f>SUM(B31:B37)</f>
        <v>116</v>
      </c>
      <c r="K15" s="4">
        <f t="shared" si="1"/>
        <v>4.5431034482758621</v>
      </c>
      <c r="L15" s="4" t="str">
        <f t="shared" si="2"/>
        <v/>
      </c>
      <c r="M15" s="4" t="str">
        <f t="shared" si="3"/>
        <v/>
      </c>
      <c r="N15" s="4">
        <f t="shared" si="4"/>
        <v>4.125</v>
      </c>
      <c r="O15" s="4">
        <f t="shared" si="5"/>
        <v>5</v>
      </c>
      <c r="P15" s="4">
        <f t="shared" si="6"/>
        <v>4.604166666666667</v>
      </c>
      <c r="Q15" s="4" t="str">
        <f t="shared" si="7"/>
        <v/>
      </c>
      <c r="R15" s="4">
        <f t="shared" si="8"/>
        <v>4.5</v>
      </c>
    </row>
    <row r="16" spans="1:18" x14ac:dyDescent="0.25">
      <c r="A16" s="1" t="s">
        <v>7</v>
      </c>
      <c r="B16">
        <f>'[4]YTD Center Totals'!B16+'[13]YTD Center Totals'!B16</f>
        <v>0</v>
      </c>
      <c r="C16">
        <f>'[4]YTD Center Totals'!C16+'[13]YTD Center Totals'!C16</f>
        <v>0</v>
      </c>
      <c r="D16">
        <f>'[4]YTD Center Totals'!D16+'[13]YTD Center Totals'!D16</f>
        <v>67</v>
      </c>
      <c r="E16">
        <f>'[4]YTD Center Totals'!E16+'[13]YTD Center Totals'!E16</f>
        <v>10</v>
      </c>
      <c r="F16">
        <f>'[4]YTD Center Totals'!F16+'[13]YTD Center Totals'!F16</f>
        <v>447</v>
      </c>
      <c r="G16">
        <f>'[4]YTD Center Totals'!G16+'[13]YTD Center Totals'!G16</f>
        <v>0</v>
      </c>
      <c r="H16">
        <f>'[4]YTD Center Totals'!H16+'[13]YTD Center Totals'!H16</f>
        <v>9</v>
      </c>
      <c r="I16">
        <f t="shared" si="0"/>
        <v>533</v>
      </c>
      <c r="J16">
        <f>SUM(B31:B37)</f>
        <v>116</v>
      </c>
      <c r="K16" s="4">
        <f t="shared" si="1"/>
        <v>4.5948275862068968</v>
      </c>
      <c r="L16" s="4" t="str">
        <f t="shared" si="2"/>
        <v/>
      </c>
      <c r="M16" s="4" t="str">
        <f t="shared" si="3"/>
        <v/>
      </c>
      <c r="N16" s="4">
        <f t="shared" si="4"/>
        <v>4.1875</v>
      </c>
      <c r="O16" s="4">
        <f t="shared" si="5"/>
        <v>5</v>
      </c>
      <c r="P16" s="4">
        <f t="shared" si="6"/>
        <v>4.65625</v>
      </c>
      <c r="Q16" s="4" t="str">
        <f t="shared" si="7"/>
        <v/>
      </c>
      <c r="R16" s="4">
        <f t="shared" si="8"/>
        <v>4.5</v>
      </c>
    </row>
    <row r="17" spans="1:18" x14ac:dyDescent="0.25">
      <c r="A17" s="1" t="s">
        <v>8</v>
      </c>
      <c r="B17">
        <f>'[4]YTD Center Totals'!B17+'[13]YTD Center Totals'!B17</f>
        <v>0</v>
      </c>
      <c r="C17">
        <f>'[4]YTD Center Totals'!C17+'[13]YTD Center Totals'!C17</f>
        <v>0</v>
      </c>
      <c r="D17">
        <f>'[4]YTD Center Totals'!D17+'[13]YTD Center Totals'!D17</f>
        <v>69</v>
      </c>
      <c r="E17">
        <f>'[4]YTD Center Totals'!E17+'[13]YTD Center Totals'!E17</f>
        <v>10</v>
      </c>
      <c r="F17">
        <f>'[4]YTD Center Totals'!F17+'[13]YTD Center Totals'!F17</f>
        <v>444</v>
      </c>
      <c r="G17">
        <f>'[4]YTD Center Totals'!G17+'[13]YTD Center Totals'!G17</f>
        <v>0</v>
      </c>
      <c r="H17">
        <f>'[4]YTD Center Totals'!H17+'[13]YTD Center Totals'!H17</f>
        <v>9</v>
      </c>
      <c r="I17">
        <f t="shared" si="0"/>
        <v>532</v>
      </c>
      <c r="J17">
        <f>SUM(B31:B37)</f>
        <v>116</v>
      </c>
      <c r="K17" s="4">
        <f t="shared" si="1"/>
        <v>4.5862068965517242</v>
      </c>
      <c r="L17" s="4" t="str">
        <f t="shared" si="2"/>
        <v/>
      </c>
      <c r="M17" s="4" t="str">
        <f t="shared" si="3"/>
        <v/>
      </c>
      <c r="N17" s="4">
        <f t="shared" si="4"/>
        <v>4.3125</v>
      </c>
      <c r="O17" s="4">
        <f t="shared" si="5"/>
        <v>5</v>
      </c>
      <c r="P17" s="4">
        <f t="shared" si="6"/>
        <v>4.625</v>
      </c>
      <c r="Q17" s="4" t="str">
        <f t="shared" si="7"/>
        <v/>
      </c>
      <c r="R17" s="4">
        <f t="shared" si="8"/>
        <v>4.5</v>
      </c>
    </row>
    <row r="18" spans="1:18" x14ac:dyDescent="0.25">
      <c r="A18" s="2" t="s">
        <v>9</v>
      </c>
      <c r="B18">
        <f>'[4]YTD Center Totals'!B18+'[13]YTD Center Totals'!B18</f>
        <v>0</v>
      </c>
      <c r="C18">
        <f>'[4]YTD Center Totals'!C18+'[13]YTD Center Totals'!C18</f>
        <v>0</v>
      </c>
      <c r="D18">
        <f>'[4]YTD Center Totals'!D18+'[13]YTD Center Totals'!D18</f>
        <v>69</v>
      </c>
      <c r="E18">
        <f>'[4]YTD Center Totals'!E18+'[13]YTD Center Totals'!E18</f>
        <v>10</v>
      </c>
      <c r="F18">
        <f>'[4]YTD Center Totals'!F18+'[13]YTD Center Totals'!F18</f>
        <v>440</v>
      </c>
      <c r="G18">
        <f>'[4]YTD Center Totals'!G18+'[13]YTD Center Totals'!G18</f>
        <v>0</v>
      </c>
      <c r="H18">
        <f>'[4]YTD Center Totals'!H18+'[13]YTD Center Totals'!H18</f>
        <v>9</v>
      </c>
      <c r="I18">
        <f t="shared" si="0"/>
        <v>528</v>
      </c>
      <c r="J18">
        <f>SUM(B31:B37)</f>
        <v>116</v>
      </c>
      <c r="K18" s="4">
        <f t="shared" si="1"/>
        <v>4.5517241379310347</v>
      </c>
      <c r="L18" s="4" t="str">
        <f t="shared" si="2"/>
        <v/>
      </c>
      <c r="M18" s="4" t="str">
        <f t="shared" si="3"/>
        <v/>
      </c>
      <c r="N18" s="4">
        <f t="shared" si="4"/>
        <v>4.3125</v>
      </c>
      <c r="O18" s="4">
        <f t="shared" si="5"/>
        <v>5</v>
      </c>
      <c r="P18" s="4">
        <f t="shared" si="6"/>
        <v>4.583333333333333</v>
      </c>
      <c r="Q18" s="4" t="str">
        <f t="shared" si="7"/>
        <v/>
      </c>
      <c r="R18" s="4">
        <f t="shared" si="8"/>
        <v>4.5</v>
      </c>
    </row>
    <row r="19" spans="1:18" x14ac:dyDescent="0.25">
      <c r="A19" s="3" t="s">
        <v>10</v>
      </c>
      <c r="B19">
        <f>'[4]YTD Center Totals'!B19+'[13]YTD Center Totals'!B19</f>
        <v>0</v>
      </c>
      <c r="C19">
        <f>'[4]YTD Center Totals'!C19+'[13]YTD Center Totals'!C19</f>
        <v>0</v>
      </c>
      <c r="D19">
        <f>'[4]YTD Center Totals'!D19+'[13]YTD Center Totals'!D19</f>
        <v>64</v>
      </c>
      <c r="E19">
        <f>'[4]YTD Center Totals'!E19+'[13]YTD Center Totals'!E19</f>
        <v>10</v>
      </c>
      <c r="F19">
        <f>'[4]YTD Center Totals'!F19+'[13]YTD Center Totals'!F19</f>
        <v>433</v>
      </c>
      <c r="G19">
        <f>'[4]YTD Center Totals'!G19+'[13]YTD Center Totals'!G19</f>
        <v>0</v>
      </c>
      <c r="H19">
        <f>'[4]YTD Center Totals'!H19+'[13]YTD Center Totals'!H19</f>
        <v>9</v>
      </c>
      <c r="I19">
        <f t="shared" si="0"/>
        <v>516</v>
      </c>
      <c r="J19">
        <f>SUM(B31:B37)</f>
        <v>116</v>
      </c>
      <c r="K19" s="4">
        <f t="shared" si="1"/>
        <v>4.4482758620689653</v>
      </c>
      <c r="L19" s="4" t="str">
        <f t="shared" si="2"/>
        <v/>
      </c>
      <c r="M19" s="4" t="str">
        <f t="shared" si="3"/>
        <v/>
      </c>
      <c r="N19" s="4">
        <f t="shared" si="4"/>
        <v>4</v>
      </c>
      <c r="O19" s="4">
        <f t="shared" si="5"/>
        <v>5</v>
      </c>
      <c r="P19" s="4">
        <f t="shared" si="6"/>
        <v>4.510416666666667</v>
      </c>
      <c r="Q19" s="4" t="str">
        <f t="shared" si="7"/>
        <v/>
      </c>
      <c r="R19" s="4">
        <f t="shared" si="8"/>
        <v>4.5</v>
      </c>
    </row>
    <row r="20" spans="1:18" x14ac:dyDescent="0.25">
      <c r="A20" s="3" t="s">
        <v>11</v>
      </c>
      <c r="B20">
        <f>'[4]YTD Center Totals'!B20+'[13]YTD Center Totals'!B20</f>
        <v>0</v>
      </c>
      <c r="C20">
        <f>'[4]YTD Center Totals'!C20+'[13]YTD Center Totals'!C20</f>
        <v>0</v>
      </c>
      <c r="D20">
        <f>'[4]YTD Center Totals'!D20+'[13]YTD Center Totals'!D20</f>
        <v>64</v>
      </c>
      <c r="E20">
        <f>'[4]YTD Center Totals'!E20+'[13]YTD Center Totals'!E20</f>
        <v>10</v>
      </c>
      <c r="F20">
        <f>'[4]YTD Center Totals'!F20+'[13]YTD Center Totals'!F20</f>
        <v>436</v>
      </c>
      <c r="G20">
        <f>'[4]YTD Center Totals'!G20+'[13]YTD Center Totals'!G20</f>
        <v>0</v>
      </c>
      <c r="H20">
        <f>'[4]YTD Center Totals'!H20+'[13]YTD Center Totals'!H20</f>
        <v>9</v>
      </c>
      <c r="I20">
        <f t="shared" si="0"/>
        <v>519</v>
      </c>
      <c r="J20">
        <f>SUM(B31:B37)</f>
        <v>116</v>
      </c>
      <c r="K20" s="4">
        <f t="shared" si="1"/>
        <v>4.4741379310344831</v>
      </c>
      <c r="L20" s="4" t="str">
        <f t="shared" si="2"/>
        <v/>
      </c>
      <c r="M20" s="4" t="str">
        <f t="shared" si="3"/>
        <v/>
      </c>
      <c r="N20" s="4">
        <f t="shared" si="4"/>
        <v>4</v>
      </c>
      <c r="O20" s="4">
        <f t="shared" si="5"/>
        <v>5</v>
      </c>
      <c r="P20" s="4">
        <f t="shared" si="6"/>
        <v>4.541666666666667</v>
      </c>
      <c r="Q20" s="4" t="str">
        <f t="shared" si="7"/>
        <v/>
      </c>
      <c r="R20" s="4">
        <f t="shared" si="8"/>
        <v>4.5</v>
      </c>
    </row>
    <row r="21" spans="1:18" x14ac:dyDescent="0.25">
      <c r="A21" s="1" t="s">
        <v>12</v>
      </c>
      <c r="B21">
        <f>'[4]YTD Center Totals'!B21+'[13]YTD Center Totals'!B21</f>
        <v>0</v>
      </c>
      <c r="C21">
        <f>'[4]YTD Center Totals'!C21+'[13]YTD Center Totals'!C21</f>
        <v>0</v>
      </c>
      <c r="D21">
        <f>'[4]YTD Center Totals'!D21+'[13]YTD Center Totals'!D21</f>
        <v>65</v>
      </c>
      <c r="E21">
        <f>'[4]YTD Center Totals'!E21+'[13]YTD Center Totals'!E21</f>
        <v>10</v>
      </c>
      <c r="F21">
        <f>'[4]YTD Center Totals'!F21+'[13]YTD Center Totals'!F21</f>
        <v>453</v>
      </c>
      <c r="G21">
        <f>'[4]YTD Center Totals'!G21+'[13]YTD Center Totals'!G21</f>
        <v>0</v>
      </c>
      <c r="H21">
        <f>'[4]YTD Center Totals'!H21+'[13]YTD Center Totals'!H21</f>
        <v>9</v>
      </c>
      <c r="I21">
        <f t="shared" si="0"/>
        <v>537</v>
      </c>
      <c r="J21">
        <f>SUM(B31:B37)</f>
        <v>116</v>
      </c>
      <c r="K21" s="4">
        <f t="shared" si="1"/>
        <v>4.6293103448275863</v>
      </c>
      <c r="L21" s="4" t="str">
        <f t="shared" si="2"/>
        <v/>
      </c>
      <c r="M21" s="4" t="str">
        <f t="shared" si="3"/>
        <v/>
      </c>
      <c r="N21" s="4">
        <f t="shared" si="4"/>
        <v>4.0625</v>
      </c>
      <c r="O21" s="4">
        <f t="shared" si="5"/>
        <v>5</v>
      </c>
      <c r="P21" s="4">
        <f t="shared" si="6"/>
        <v>4.71875</v>
      </c>
      <c r="Q21" s="4" t="str">
        <f t="shared" si="7"/>
        <v/>
      </c>
      <c r="R21" s="4">
        <f t="shared" si="8"/>
        <v>4.5</v>
      </c>
    </row>
    <row r="22" spans="1:18" x14ac:dyDescent="0.25">
      <c r="A22" s="1" t="s">
        <v>13</v>
      </c>
      <c r="B22">
        <f>'[4]YTD Center Totals'!B22+'[13]YTD Center Totals'!B22</f>
        <v>0</v>
      </c>
      <c r="C22">
        <f>'[4]YTD Center Totals'!C22+'[13]YTD Center Totals'!C22</f>
        <v>0</v>
      </c>
      <c r="D22">
        <f>'[4]YTD Center Totals'!D22+'[13]YTD Center Totals'!D22</f>
        <v>65</v>
      </c>
      <c r="E22">
        <f>'[4]YTD Center Totals'!E22+'[13]YTD Center Totals'!E22</f>
        <v>10</v>
      </c>
      <c r="F22">
        <f>'[4]YTD Center Totals'!F22+'[13]YTD Center Totals'!F22</f>
        <v>443</v>
      </c>
      <c r="G22">
        <f>'[4]YTD Center Totals'!G22+'[13]YTD Center Totals'!G22</f>
        <v>0</v>
      </c>
      <c r="H22">
        <f>'[4]YTD Center Totals'!H22+'[13]YTD Center Totals'!H22</f>
        <v>9</v>
      </c>
      <c r="I22">
        <f t="shared" si="0"/>
        <v>527</v>
      </c>
      <c r="J22">
        <f>SUM(B31:B37)</f>
        <v>116</v>
      </c>
      <c r="K22" s="4">
        <f t="shared" si="1"/>
        <v>4.5431034482758621</v>
      </c>
      <c r="L22" s="4" t="str">
        <f t="shared" si="2"/>
        <v/>
      </c>
      <c r="M22" s="4" t="str">
        <f t="shared" si="3"/>
        <v/>
      </c>
      <c r="N22" s="4">
        <f t="shared" si="4"/>
        <v>4.0625</v>
      </c>
      <c r="O22" s="4">
        <f t="shared" si="5"/>
        <v>5</v>
      </c>
      <c r="P22" s="4">
        <f t="shared" si="6"/>
        <v>4.614583333333333</v>
      </c>
      <c r="Q22" s="4" t="str">
        <f t="shared" si="7"/>
        <v/>
      </c>
      <c r="R22" s="4">
        <f t="shared" si="8"/>
        <v>4.5</v>
      </c>
    </row>
    <row r="23" spans="1:18" x14ac:dyDescent="0.25">
      <c r="A23" s="1" t="s">
        <v>14</v>
      </c>
      <c r="B23">
        <f>'[4]YTD Center Totals'!B23+'[13]YTD Center Totals'!B23</f>
        <v>0</v>
      </c>
      <c r="C23">
        <f>'[4]YTD Center Totals'!C23+'[13]YTD Center Totals'!C23</f>
        <v>0</v>
      </c>
      <c r="D23">
        <f>'[4]YTD Center Totals'!D23+'[13]YTD Center Totals'!D23</f>
        <v>66</v>
      </c>
      <c r="E23">
        <f>'[4]YTD Center Totals'!E23+'[13]YTD Center Totals'!E23</f>
        <v>10</v>
      </c>
      <c r="F23">
        <f>'[4]YTD Center Totals'!F23+'[13]YTD Center Totals'!F23</f>
        <v>439</v>
      </c>
      <c r="G23">
        <f>'[4]YTD Center Totals'!G23+'[13]YTD Center Totals'!G23</f>
        <v>0</v>
      </c>
      <c r="H23">
        <f>'[4]YTD Center Totals'!H23+'[13]YTD Center Totals'!H23</f>
        <v>9</v>
      </c>
      <c r="I23">
        <f t="shared" si="0"/>
        <v>524</v>
      </c>
      <c r="J23">
        <f>SUM(B31:B37)</f>
        <v>116</v>
      </c>
      <c r="K23" s="4">
        <f t="shared" si="1"/>
        <v>4.5172413793103452</v>
      </c>
      <c r="L23" s="4" t="str">
        <f t="shared" si="2"/>
        <v/>
      </c>
      <c r="M23" s="4" t="str">
        <f t="shared" si="3"/>
        <v/>
      </c>
      <c r="N23" s="4">
        <f t="shared" si="4"/>
        <v>4.125</v>
      </c>
      <c r="O23" s="4">
        <f t="shared" si="5"/>
        <v>5</v>
      </c>
      <c r="P23" s="4">
        <f t="shared" si="6"/>
        <v>4.572916666666667</v>
      </c>
      <c r="Q23" s="4" t="str">
        <f t="shared" si="7"/>
        <v/>
      </c>
      <c r="R23" s="4">
        <f t="shared" si="8"/>
        <v>4.5</v>
      </c>
    </row>
    <row r="24" spans="1:18" x14ac:dyDescent="0.25">
      <c r="A24" s="1" t="s">
        <v>15</v>
      </c>
      <c r="B24">
        <f>'[4]YTD Center Totals'!B24+'[13]YTD Center Totals'!B24</f>
        <v>0</v>
      </c>
      <c r="C24">
        <f>'[4]YTD Center Totals'!C24+'[13]YTD Center Totals'!C24</f>
        <v>0</v>
      </c>
      <c r="D24">
        <f>'[4]YTD Center Totals'!D24+'[13]YTD Center Totals'!D24</f>
        <v>63</v>
      </c>
      <c r="E24">
        <f>'[4]YTD Center Totals'!E24+'[13]YTD Center Totals'!E24</f>
        <v>10</v>
      </c>
      <c r="F24">
        <f>'[4]YTD Center Totals'!F24+'[13]YTD Center Totals'!F24</f>
        <v>430</v>
      </c>
      <c r="G24">
        <f>'[4]YTD Center Totals'!G24+'[13]YTD Center Totals'!G24</f>
        <v>0</v>
      </c>
      <c r="H24">
        <f>'[4]YTD Center Totals'!H24+'[13]YTD Center Totals'!H24</f>
        <v>9</v>
      </c>
      <c r="I24">
        <f t="shared" si="0"/>
        <v>512</v>
      </c>
      <c r="J24">
        <f>SUM(B31:B37)</f>
        <v>116</v>
      </c>
      <c r="K24" s="4">
        <f t="shared" si="1"/>
        <v>4.4137931034482758</v>
      </c>
      <c r="L24" s="4" t="str">
        <f t="shared" si="2"/>
        <v/>
      </c>
      <c r="M24" s="4" t="str">
        <f t="shared" si="3"/>
        <v/>
      </c>
      <c r="N24" s="4">
        <f t="shared" si="4"/>
        <v>3.9375</v>
      </c>
      <c r="O24" s="4">
        <f t="shared" si="5"/>
        <v>5</v>
      </c>
      <c r="P24" s="4">
        <f t="shared" si="6"/>
        <v>4.479166666666667</v>
      </c>
      <c r="Q24" s="4" t="str">
        <f t="shared" si="7"/>
        <v/>
      </c>
      <c r="R24" s="4">
        <f t="shared" si="8"/>
        <v>4.5</v>
      </c>
    </row>
    <row r="25" spans="1:18" x14ac:dyDescent="0.25">
      <c r="A25" s="1" t="s">
        <v>16</v>
      </c>
      <c r="B25">
        <f>'[4]YTD Center Totals'!B25+'[13]YTD Center Totals'!B25</f>
        <v>0</v>
      </c>
      <c r="C25">
        <f>'[4]YTD Center Totals'!C25+'[13]YTD Center Totals'!C25</f>
        <v>0</v>
      </c>
      <c r="D25">
        <f>'[4]YTD Center Totals'!D25+'[13]YTD Center Totals'!D25</f>
        <v>66</v>
      </c>
      <c r="E25">
        <f>'[4]YTD Center Totals'!E25+'[13]YTD Center Totals'!E25</f>
        <v>10</v>
      </c>
      <c r="F25">
        <f>'[4]YTD Center Totals'!F25+'[13]YTD Center Totals'!F25</f>
        <v>443</v>
      </c>
      <c r="G25">
        <f>'[4]YTD Center Totals'!G25+'[13]YTD Center Totals'!G25</f>
        <v>0</v>
      </c>
      <c r="H25">
        <f>'[4]YTD Center Totals'!H25+'[13]YTD Center Totals'!H25</f>
        <v>9</v>
      </c>
      <c r="I25">
        <f t="shared" si="0"/>
        <v>528</v>
      </c>
      <c r="J25">
        <f>SUM(B31:B37)</f>
        <v>116</v>
      </c>
      <c r="K25" s="4">
        <f t="shared" si="1"/>
        <v>4.5517241379310347</v>
      </c>
      <c r="L25" s="4" t="str">
        <f t="shared" si="2"/>
        <v/>
      </c>
      <c r="M25" s="4" t="str">
        <f t="shared" si="3"/>
        <v/>
      </c>
      <c r="N25" s="4">
        <f t="shared" si="4"/>
        <v>4.125</v>
      </c>
      <c r="O25" s="4">
        <f t="shared" si="5"/>
        <v>5</v>
      </c>
      <c r="P25" s="4">
        <f t="shared" si="6"/>
        <v>4.614583333333333</v>
      </c>
      <c r="Q25" s="4" t="str">
        <f t="shared" si="7"/>
        <v/>
      </c>
      <c r="R25" s="4">
        <f t="shared" si="8"/>
        <v>4.5</v>
      </c>
    </row>
    <row r="26" spans="1:18" x14ac:dyDescent="0.25">
      <c r="A26" s="1" t="s">
        <v>17</v>
      </c>
      <c r="B26">
        <f>'[4]YTD Center Totals'!B26+'[13]YTD Center Totals'!B26</f>
        <v>0</v>
      </c>
      <c r="C26">
        <f>'[4]YTD Center Totals'!C26+'[13]YTD Center Totals'!C26</f>
        <v>0</v>
      </c>
      <c r="D26">
        <f>'[4]YTD Center Totals'!D26+'[13]YTD Center Totals'!D26</f>
        <v>66</v>
      </c>
      <c r="E26">
        <f>'[4]YTD Center Totals'!E26+'[13]YTD Center Totals'!E26</f>
        <v>10</v>
      </c>
      <c r="F26">
        <f>'[4]YTD Center Totals'!F26+'[13]YTD Center Totals'!F26</f>
        <v>436</v>
      </c>
      <c r="G26">
        <f>'[4]YTD Center Totals'!G26+'[13]YTD Center Totals'!G26</f>
        <v>0</v>
      </c>
      <c r="H26">
        <f>'[4]YTD Center Totals'!H26+'[13]YTD Center Totals'!H26</f>
        <v>9</v>
      </c>
      <c r="I26">
        <f t="shared" si="0"/>
        <v>521</v>
      </c>
      <c r="J26">
        <f>SUM(B31:B37)</f>
        <v>116</v>
      </c>
      <c r="K26" s="4">
        <f t="shared" si="1"/>
        <v>4.4913793103448274</v>
      </c>
      <c r="L26" s="4" t="str">
        <f t="shared" si="2"/>
        <v/>
      </c>
      <c r="M26" s="4" t="str">
        <f t="shared" si="3"/>
        <v/>
      </c>
      <c r="N26" s="4">
        <f t="shared" si="4"/>
        <v>4.125</v>
      </c>
      <c r="O26" s="4">
        <f t="shared" si="5"/>
        <v>5</v>
      </c>
      <c r="P26" s="4">
        <f t="shared" si="6"/>
        <v>4.541666666666667</v>
      </c>
      <c r="Q26" s="4" t="str">
        <f t="shared" si="7"/>
        <v/>
      </c>
      <c r="R26" s="4">
        <f t="shared" si="8"/>
        <v>4.5</v>
      </c>
    </row>
    <row r="27" spans="1:18" x14ac:dyDescent="0.25">
      <c r="A27" s="1"/>
      <c r="L27" s="4"/>
      <c r="M27" s="4"/>
      <c r="N27" s="4"/>
      <c r="O27" s="4"/>
      <c r="P27" s="4"/>
      <c r="Q27" s="4"/>
      <c r="R27" s="4"/>
    </row>
    <row r="28" spans="1:18" x14ac:dyDescent="0.25">
      <c r="A28" s="26" t="s">
        <v>18</v>
      </c>
      <c r="K28" s="4">
        <f>IF(ISERROR(AVERAGE(K8:K26))=TRUE,"",AVERAGE(K8:K26))</f>
        <v>4.4954627949183301</v>
      </c>
      <c r="L28" s="4" t="str">
        <f t="shared" ref="L28:Q28" si="9">IF(ISERROR(AVERAGE(L8:L26))=TRUE,"",AVERAGE(L8:L26))</f>
        <v/>
      </c>
      <c r="M28" s="4" t="str">
        <f t="shared" si="9"/>
        <v/>
      </c>
      <c r="N28" s="4">
        <f t="shared" si="9"/>
        <v>4.1217105263157894</v>
      </c>
      <c r="O28" s="4">
        <f t="shared" si="9"/>
        <v>4.9722222222222223</v>
      </c>
      <c r="P28" s="4">
        <f t="shared" si="9"/>
        <v>4.5455043859649127</v>
      </c>
      <c r="Q28" s="4" t="str">
        <f t="shared" si="9"/>
        <v/>
      </c>
      <c r="R28" s="4">
        <f>IF(ISERROR(AVERAGE(R8:R26))=TRUE,"",AVERAGE(R8:R26))</f>
        <v>4.5</v>
      </c>
    </row>
    <row r="30" spans="1:18" x14ac:dyDescent="0.25">
      <c r="A30" s="22"/>
      <c r="D30" s="63" t="s">
        <v>103</v>
      </c>
    </row>
    <row r="31" spans="1:18" x14ac:dyDescent="0.25">
      <c r="A31" s="23" t="s">
        <v>32</v>
      </c>
      <c r="B31">
        <f>'[4]YTD Center Totals'!B31+'[13]YTD Center Totals'!B31</f>
        <v>0</v>
      </c>
      <c r="D31">
        <f>'[4]YTD Center Totals'!D31+'[13]YTD Center Totals'!D31</f>
        <v>0</v>
      </c>
    </row>
    <row r="32" spans="1:18" x14ac:dyDescent="0.25">
      <c r="A32" s="23" t="s">
        <v>40</v>
      </c>
      <c r="B32">
        <f>'[4]YTD Center Totals'!B32+'[13]YTD Center Totals'!B32</f>
        <v>0</v>
      </c>
      <c r="D32">
        <f>'[4]YTD Center Totals'!D32+'[13]YTD Center Totals'!D32</f>
        <v>0</v>
      </c>
    </row>
    <row r="33" spans="1:4" x14ac:dyDescent="0.25">
      <c r="A33" s="5" t="s">
        <v>41</v>
      </c>
      <c r="B33">
        <f>'[4]YTD Center Totals'!B33+'[13]YTD Center Totals'!B33</f>
        <v>16</v>
      </c>
      <c r="D33">
        <f>'[4]YTD Center Totals'!D33+'[13]YTD Center Totals'!D33</f>
        <v>1</v>
      </c>
    </row>
    <row r="34" spans="1:4" x14ac:dyDescent="0.25">
      <c r="A34" s="5" t="s">
        <v>42</v>
      </c>
      <c r="B34">
        <f>'[4]YTD Center Totals'!B34+'[13]YTD Center Totals'!B34</f>
        <v>2</v>
      </c>
      <c r="D34">
        <f>'[4]YTD Center Totals'!D34+'[13]YTD Center Totals'!D34</f>
        <v>0</v>
      </c>
    </row>
    <row r="35" spans="1:4" x14ac:dyDescent="0.25">
      <c r="A35" s="5" t="s">
        <v>43</v>
      </c>
      <c r="B35">
        <f>'[4]YTD Center Totals'!B35+'[13]YTD Center Totals'!B35</f>
        <v>96</v>
      </c>
      <c r="D35">
        <f>'[4]YTD Center Totals'!D35+'[13]YTD Center Totals'!D35</f>
        <v>3</v>
      </c>
    </row>
    <row r="36" spans="1:4" x14ac:dyDescent="0.25">
      <c r="A36" s="5" t="s">
        <v>44</v>
      </c>
      <c r="B36">
        <f>'[4]YTD Center Totals'!B36+'[13]YTD Center Totals'!B36</f>
        <v>0</v>
      </c>
      <c r="D36">
        <f>'[4]YTD Center Totals'!D36+'[13]YTD Center Totals'!D36</f>
        <v>0</v>
      </c>
    </row>
    <row r="37" spans="1:4" x14ac:dyDescent="0.25">
      <c r="A37" s="5" t="s">
        <v>37</v>
      </c>
      <c r="B37">
        <f>'[4]YTD Center Totals'!B37+'[13]YTD Center Totals'!B37</f>
        <v>2</v>
      </c>
      <c r="D37">
        <f>'[4]YTD Center Totals'!D37+'[13]YTD Center Totals'!D37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Provider</vt:lpstr>
      <vt:lpstr>Organization</vt:lpstr>
      <vt:lpstr>Medical</vt:lpstr>
      <vt:lpstr>Dental</vt:lpstr>
      <vt:lpstr>OB</vt:lpstr>
      <vt:lpstr>Behavioral Health</vt:lpstr>
      <vt:lpstr>Organization!Print_Area</vt:lpstr>
      <vt:lpstr>Provider!Print_Area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Smallwood</dc:creator>
  <cp:lastModifiedBy>Pamela Smallwood</cp:lastModifiedBy>
  <cp:lastPrinted>2016-05-10T22:15:28Z</cp:lastPrinted>
  <dcterms:created xsi:type="dcterms:W3CDTF">2015-10-21T01:37:19Z</dcterms:created>
  <dcterms:modified xsi:type="dcterms:W3CDTF">2017-10-20T22:05:13Z</dcterms:modified>
</cp:coreProperties>
</file>